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950F"/>
  <workbookPr/>
  <bookViews>
    <workbookView xWindow="240" yWindow="345" windowWidth="14805" windowHeight="6420" tabRatio="802" activeTab="7"/>
  </bookViews>
  <sheets>
    <sheet name="Index" sheetId="1" r:id="rId1"/>
    <sheet name="Disclaimer" sheetId="2" r:id="rId2"/>
    <sheet name="Group EBITDA" sheetId="3" r:id="rId3"/>
    <sheet name="Cashflow" sheetId="4" r:id="rId4"/>
    <sheet name="Capex" sheetId="5" r:id="rId5"/>
    <sheet name="Group Revenue Breakdown" sheetId="6" r:id="rId6"/>
    <sheet name="Costs" sheetId="7" r:id="rId7"/>
    <sheet name="Group Operational Data" sheetId="8" r:id="rId8"/>
    <sheet name="Consumer" sheetId="9" r:id="rId9"/>
    <sheet name="Business" sheetId="10" r:id="rId10"/>
    <sheet name="Wholesale" sheetId="11" r:id="rId11"/>
  </sheets>
  <externalReferences>
    <externalReference r:id="rId14"/>
  </externalReferences>
  <definedNames>
    <definedName name="_xlnm.Print_Area" localSheetId="9">'Business'!$A$3:$S$16</definedName>
    <definedName name="_xlnm.Print_Area" localSheetId="4">'Capex'!$A$3:$S$18</definedName>
    <definedName name="_xlnm.Print_Area" localSheetId="3">'Cashflow'!$A$2:$T$24</definedName>
    <definedName name="_xlnm.Print_Area" localSheetId="8">'Consumer'!$A$3:$R$20</definedName>
    <definedName name="_xlnm.Print_Area" localSheetId="6">'Costs'!$A$2:$R$18</definedName>
    <definedName name="_xlnm.Print_Area" localSheetId="1">'Disclaimer'!$A$1:$F$33</definedName>
    <definedName name="_xlnm.Print_Area" localSheetId="2">'Group EBITDA'!$A$3:$R$39</definedName>
    <definedName name="_xlnm.Print_Area" localSheetId="7">'Group Operational Data'!$A$3:$R$65</definedName>
    <definedName name="_xlnm.Print_Area" localSheetId="5">'Group Revenue Breakdown'!$A$3:$R$34</definedName>
    <definedName name="_xlnm.Print_Area" localSheetId="0">'Index'!$A$1:$R$17</definedName>
    <definedName name="_xlnm.Print_Area" localSheetId="10">'Wholesale'!$A$3:$R$27</definedName>
  </definedNames>
  <calcPr fullCalcOnLoad="1"/>
</workbook>
</file>

<file path=xl/sharedStrings.xml><?xml version="1.0" encoding="utf-8"?>
<sst xmlns="http://schemas.openxmlformats.org/spreadsheetml/2006/main" count="399" uniqueCount="164">
  <si>
    <t>#</t>
  </si>
  <si>
    <t>Item</t>
  </si>
  <si>
    <t>Link</t>
  </si>
  <si>
    <t>Group EBITDA</t>
  </si>
  <si>
    <t>Cashflow</t>
  </si>
  <si>
    <t>Capex</t>
  </si>
  <si>
    <t xml:space="preserve">Group Revenue Breakdown </t>
  </si>
  <si>
    <t xml:space="preserve">Costs </t>
  </si>
  <si>
    <t>Group Operational Data</t>
  </si>
  <si>
    <t>Consumer</t>
  </si>
  <si>
    <t>Business</t>
  </si>
  <si>
    <t>Wholesale</t>
  </si>
  <si>
    <t>Disclaimer</t>
  </si>
  <si>
    <t>EBITDA Reconciliation €m</t>
  </si>
  <si>
    <t>Q1 FY14</t>
  </si>
  <si>
    <t>Q2 FY14</t>
  </si>
  <si>
    <t>Q3 FY14</t>
  </si>
  <si>
    <t>Q4 FY14</t>
  </si>
  <si>
    <t>FY14</t>
  </si>
  <si>
    <t>Q1 FY15</t>
  </si>
  <si>
    <t>Q2 FY15</t>
  </si>
  <si>
    <t>Q3 FY15</t>
  </si>
  <si>
    <t>Q4 FY15</t>
  </si>
  <si>
    <t>FY15</t>
  </si>
  <si>
    <t>Q1 FY16</t>
  </si>
  <si>
    <t>Q2 FY16</t>
  </si>
  <si>
    <t>Q3 FY16</t>
  </si>
  <si>
    <t>Revenue</t>
  </si>
  <si>
    <t>Networks/Central</t>
  </si>
  <si>
    <t>Consol. Adj.</t>
  </si>
  <si>
    <t xml:space="preserve">Cost of Sales </t>
  </si>
  <si>
    <t>Total Gross Profit</t>
  </si>
  <si>
    <t xml:space="preserve">Pay Costs </t>
  </si>
  <si>
    <t>Non-Pay Costs</t>
  </si>
  <si>
    <t>Opex</t>
  </si>
  <si>
    <t>Adjusted EBITDA</t>
  </si>
  <si>
    <t>Storm Cost Adjustment</t>
  </si>
  <si>
    <t xml:space="preserve"> - Fixed Adjusted EBITDA before storm costs</t>
  </si>
  <si>
    <t xml:space="preserve"> - Mobile Adjusted EBITDA</t>
  </si>
  <si>
    <t>Notes</t>
  </si>
  <si>
    <t>Capex €m</t>
  </si>
  <si>
    <t>€m</t>
  </si>
  <si>
    <t>Non-NGA</t>
  </si>
  <si>
    <t>NGA</t>
  </si>
  <si>
    <t>Total Incurred Capex</t>
  </si>
  <si>
    <t>Incurred capex % of Revenue</t>
  </si>
  <si>
    <t>Group Revenue €m</t>
  </si>
  <si>
    <t xml:space="preserve">Fixed line services and other revenue </t>
  </si>
  <si>
    <t xml:space="preserve">Mobile Services Revenue </t>
  </si>
  <si>
    <t xml:space="preserve">Total Segmental Revenue </t>
  </si>
  <si>
    <t xml:space="preserve">Intracompany eliminations </t>
  </si>
  <si>
    <t>Total Revenue</t>
  </si>
  <si>
    <t>Fixed Line Services &amp; Other Revenue €m</t>
  </si>
  <si>
    <t xml:space="preserve">Access Rental and Connections </t>
  </si>
  <si>
    <t xml:space="preserve">Voice Traffic </t>
  </si>
  <si>
    <t xml:space="preserve">Foreign Inpayments </t>
  </si>
  <si>
    <t xml:space="preserve">Data Services </t>
  </si>
  <si>
    <t xml:space="preserve">Other Products and Services </t>
  </si>
  <si>
    <t xml:space="preserve">Total Fixed Line Services &amp; Other Revenue </t>
  </si>
  <si>
    <t>Mobile Revenue €m</t>
  </si>
  <si>
    <t>Prepaid Revenue</t>
  </si>
  <si>
    <t>Postpaid Revenue</t>
  </si>
  <si>
    <t>Roaming</t>
  </si>
  <si>
    <t>Other</t>
  </si>
  <si>
    <t xml:space="preserve">Total Mobile Revenue </t>
  </si>
  <si>
    <t xml:space="preserve">Operating Costs €m (excluding non-cash pension and fair value lease credits) </t>
  </si>
  <si>
    <t>Total Cost of Sales</t>
  </si>
  <si>
    <t xml:space="preserve">Pay costs before non-cash pension charge and capitalisation </t>
  </si>
  <si>
    <t xml:space="preserve">Capitalised Labour </t>
  </si>
  <si>
    <t>Total pay costs before non-cash pension charge</t>
  </si>
  <si>
    <t>Total non pay costs (€m)</t>
  </si>
  <si>
    <t xml:space="preserve">Total Operating Costs €m (excluding non-cash pension and fair value lease credits) </t>
  </si>
  <si>
    <t>Group Fixed KPIs</t>
  </si>
  <si>
    <t>Retail access lines (000's)</t>
  </si>
  <si>
    <t>Wholesale access lines (000's)</t>
  </si>
  <si>
    <t>Retail broadband customers (000's)</t>
  </si>
  <si>
    <t>Wholesale bitstream customers (000's)</t>
  </si>
  <si>
    <t>Group Broadband customers  (000's)</t>
  </si>
  <si>
    <t xml:space="preserve"> - of which are fibre customers (000's)</t>
  </si>
  <si>
    <t>% fibre penetration of broadband base</t>
  </si>
  <si>
    <t xml:space="preserve">eir Vision customers (000's) </t>
  </si>
  <si>
    <t>Retail Traffic Minutes (millions)</t>
  </si>
  <si>
    <t>Wholesale Minutes (millions)</t>
  </si>
  <si>
    <t>Total Traffic Minutes (millions)</t>
  </si>
  <si>
    <t>Group Mobile KPIs</t>
  </si>
  <si>
    <t xml:space="preserve">Total Prepay Base (000's) </t>
  </si>
  <si>
    <t xml:space="preserve">Total Postpay Base (000's) </t>
  </si>
  <si>
    <t>% postpay</t>
  </si>
  <si>
    <t>Annualised Prepay Churn (incl MBB) %</t>
  </si>
  <si>
    <t>Group EBITDA before storm costs</t>
  </si>
  <si>
    <t xml:space="preserve">% EBITDA Margin </t>
  </si>
  <si>
    <t>Fixed EBITDA before storm costs</t>
  </si>
  <si>
    <t xml:space="preserve">% Fixed EBITDA Margin </t>
  </si>
  <si>
    <t>Mobile EBITDA €m</t>
  </si>
  <si>
    <t xml:space="preserve">% Mobile EBITDA Margin </t>
  </si>
  <si>
    <t>Group FTE Headcount</t>
  </si>
  <si>
    <t>FTE closing headcount</t>
  </si>
  <si>
    <t>Consumer Fixed KPIs</t>
  </si>
  <si>
    <t>Access Lines (000's)</t>
  </si>
  <si>
    <t>Broadband customers (000's)</t>
  </si>
  <si>
    <t>Consumer Mobile KPIs</t>
  </si>
  <si>
    <t>Prepay Base (000's)</t>
  </si>
  <si>
    <t>Postpay Base (000's)</t>
  </si>
  <si>
    <t>Total Mobile Base (000's)</t>
  </si>
  <si>
    <t>Business Fixed KPIs</t>
  </si>
  <si>
    <t>Business Mobile KPIs</t>
  </si>
  <si>
    <t>Wholesale KPIs</t>
  </si>
  <si>
    <t>WLR Lines (000's)</t>
  </si>
  <si>
    <t>Access Paths (000's)</t>
  </si>
  <si>
    <t>Bitstream Lines (000's)</t>
  </si>
  <si>
    <t xml:space="preserve"> - of which are SABB (000's)</t>
  </si>
  <si>
    <t xml:space="preserve"> - of which are fibre (000's)</t>
  </si>
  <si>
    <t>LLU Lines (000's)</t>
  </si>
  <si>
    <t>Line Share (000's)</t>
  </si>
  <si>
    <t>Wholesale Minutes (m's)</t>
  </si>
  <si>
    <t>WLR PSTN ARPU (€)</t>
  </si>
  <si>
    <t>Consolidated Cash Flow €m</t>
  </si>
  <si>
    <t>EBITDA (post storm costs)</t>
  </si>
  <si>
    <t xml:space="preserve">Cash Capex </t>
  </si>
  <si>
    <t xml:space="preserve">VL Costs </t>
  </si>
  <si>
    <t>Cash flow before Debt Service/Investment/Financing</t>
  </si>
  <si>
    <t xml:space="preserve">Net interest </t>
  </si>
  <si>
    <t>Net cashflow</t>
  </si>
  <si>
    <r>
      <t>Prepay ARPU</t>
    </r>
    <r>
      <rPr>
        <vertAlign val="superscript"/>
        <sz val="10"/>
        <color indexed="8"/>
        <rFont val="Arial"/>
        <family val="2"/>
      </rPr>
      <t>(2)(3</t>
    </r>
    <r>
      <rPr>
        <sz val="10"/>
        <color indexed="8"/>
        <rFont val="Arial"/>
        <family val="2"/>
      </rPr>
      <t>)(€)</t>
    </r>
  </si>
  <si>
    <r>
      <t>Postpay ARPU</t>
    </r>
    <r>
      <rPr>
        <vertAlign val="superscript"/>
        <sz val="10"/>
        <color indexed="8"/>
        <rFont val="Arial"/>
        <family val="2"/>
      </rPr>
      <t>(2)(4)</t>
    </r>
    <r>
      <rPr>
        <sz val="10"/>
        <color indexed="8"/>
        <rFont val="Arial"/>
        <family val="2"/>
      </rPr>
      <t xml:space="preserve"> (€)</t>
    </r>
  </si>
  <si>
    <r>
      <t>Business</t>
    </r>
    <r>
      <rPr>
        <vertAlign val="superscript"/>
        <sz val="9"/>
        <color indexed="8"/>
        <rFont val="Arial"/>
        <family val="2"/>
      </rPr>
      <t>(1)</t>
    </r>
  </si>
  <si>
    <r>
      <t xml:space="preserve">Consumer </t>
    </r>
    <r>
      <rPr>
        <vertAlign val="superscript"/>
        <sz val="9"/>
        <color indexed="8"/>
        <rFont val="Arial"/>
        <family val="2"/>
      </rPr>
      <t>(1)</t>
    </r>
  </si>
  <si>
    <r>
      <t>Total Revenue</t>
    </r>
    <r>
      <rPr>
        <b/>
        <vertAlign val="superscript"/>
        <sz val="9"/>
        <color indexed="9"/>
        <rFont val="Arial"/>
        <family val="2"/>
      </rPr>
      <t>(1)</t>
    </r>
  </si>
  <si>
    <r>
      <t>Opening cash</t>
    </r>
    <r>
      <rPr>
        <b/>
        <vertAlign val="superscript"/>
        <sz val="10"/>
        <color indexed="9"/>
        <rFont val="Arial"/>
        <family val="2"/>
      </rPr>
      <t xml:space="preserve"> (1)</t>
    </r>
  </si>
  <si>
    <r>
      <t xml:space="preserve">Closing cash </t>
    </r>
    <r>
      <rPr>
        <b/>
        <vertAlign val="superscript"/>
        <sz val="10"/>
        <color indexed="9"/>
        <rFont val="Arial"/>
        <family val="2"/>
      </rPr>
      <t>(1)</t>
    </r>
  </si>
  <si>
    <r>
      <t>Adjusted EBITDA before Storm Cost</t>
    </r>
    <r>
      <rPr>
        <b/>
        <vertAlign val="superscript"/>
        <sz val="9"/>
        <color indexed="9"/>
        <rFont val="Arial"/>
        <family val="2"/>
      </rPr>
      <t>(2)</t>
    </r>
  </si>
  <si>
    <r>
      <rPr>
        <vertAlign val="superscript"/>
        <sz val="9"/>
        <color indexed="8"/>
        <rFont val="Arial"/>
        <family val="2"/>
      </rPr>
      <t xml:space="preserve">(1) </t>
    </r>
    <r>
      <rPr>
        <sz val="9"/>
        <color indexed="8"/>
        <rFont val="Arial"/>
        <family val="2"/>
      </rPr>
      <t>Includes mobile equipment revenue</t>
    </r>
  </si>
  <si>
    <r>
      <rPr>
        <vertAlign val="superscript"/>
        <sz val="9"/>
        <color indexed="8"/>
        <rFont val="Arial"/>
        <family val="2"/>
      </rPr>
      <t xml:space="preserve">(2) </t>
    </r>
    <r>
      <rPr>
        <sz val="9"/>
        <color indexed="8"/>
        <rFont val="Arial"/>
        <family val="2"/>
      </rPr>
      <t>Includes the group's 56% share of the joint venture Tetra Ireland Communications Limited</t>
    </r>
  </si>
  <si>
    <r>
      <rPr>
        <vertAlign val="superscript"/>
        <sz val="10"/>
        <color indexed="8"/>
        <rFont val="Arial"/>
        <family val="2"/>
      </rPr>
      <t xml:space="preserve">(1) </t>
    </r>
    <r>
      <rPr>
        <sz val="10"/>
        <color indexed="8"/>
        <rFont val="Arial"/>
        <family val="2"/>
      </rPr>
      <t>Includes the group's 56% share of the joint venture Tetra Ireland Communications Limited</t>
    </r>
  </si>
  <si>
    <r>
      <t xml:space="preserve">Other </t>
    </r>
    <r>
      <rPr>
        <vertAlign val="superscript"/>
        <sz val="10"/>
        <color indexed="8"/>
        <rFont val="Arial"/>
        <family val="2"/>
      </rPr>
      <t>(2)</t>
    </r>
  </si>
  <si>
    <r>
      <rPr>
        <vertAlign val="superscript"/>
        <sz val="10"/>
        <color indexed="8"/>
        <rFont val="Arial"/>
        <family val="2"/>
      </rPr>
      <t xml:space="preserve">(2) </t>
    </r>
    <r>
      <rPr>
        <sz val="10"/>
        <color indexed="8"/>
        <rFont val="Arial"/>
        <family val="2"/>
      </rPr>
      <t>Other includes payment provisions, rebrand costs, working capital and tax</t>
    </r>
  </si>
  <si>
    <r>
      <t>Financing, Investing/Divesting activities</t>
    </r>
    <r>
      <rPr>
        <vertAlign val="superscript"/>
        <sz val="10"/>
        <color indexed="8"/>
        <rFont val="Arial"/>
        <family val="2"/>
      </rPr>
      <t xml:space="preserve"> (3)</t>
    </r>
  </si>
  <si>
    <r>
      <rPr>
        <vertAlign val="superscript"/>
        <sz val="10"/>
        <color indexed="8"/>
        <rFont val="Arial"/>
        <family val="2"/>
      </rPr>
      <t xml:space="preserve">(1) </t>
    </r>
    <r>
      <rPr>
        <sz val="10"/>
        <color indexed="8"/>
        <rFont val="Arial"/>
        <family val="2"/>
      </rPr>
      <t>The difference between cash capex and incurred capex is the timing of payments</t>
    </r>
  </si>
  <si>
    <r>
      <rPr>
        <vertAlign val="superscript"/>
        <sz val="10"/>
        <color indexed="8"/>
        <rFont val="Arial"/>
        <family val="2"/>
      </rPr>
      <t>(2)</t>
    </r>
    <r>
      <rPr>
        <sz val="10"/>
        <color indexed="8"/>
        <rFont val="Arial"/>
        <family val="2"/>
      </rPr>
      <t xml:space="preserve"> Includes Mobile broadband and Machine to Machine subscribers</t>
    </r>
  </si>
  <si>
    <r>
      <rPr>
        <vertAlign val="superscript"/>
        <sz val="10"/>
        <color indexed="8"/>
        <rFont val="Arial"/>
        <family val="2"/>
      </rPr>
      <t xml:space="preserve">(3) </t>
    </r>
    <r>
      <rPr>
        <sz val="10"/>
        <color indexed="8"/>
        <rFont val="Arial"/>
        <family val="2"/>
      </rPr>
      <t>We define "Prepay ARPU" as the measure of the sum of the total prepay mobile revenue including revenue from incoming traffic divided by the average number of prepay mobile subscribers in the period divided by the number of months in the period</t>
    </r>
  </si>
  <si>
    <r>
      <rPr>
        <vertAlign val="superscript"/>
        <sz val="10"/>
        <color indexed="8"/>
        <rFont val="Arial"/>
        <family val="2"/>
      </rPr>
      <t xml:space="preserve">(4) </t>
    </r>
    <r>
      <rPr>
        <sz val="10"/>
        <color indexed="8"/>
        <rFont val="Arial"/>
        <family val="2"/>
      </rPr>
      <t>We define "Postpay ARPU" as the measure of the sum of the total postpay mobile revenue including revenue from incoming traffic divided by the average number of postpay mobile subscribers in the period divided by the number of months in the period</t>
    </r>
  </si>
  <si>
    <r>
      <t>SABB</t>
    </r>
    <r>
      <rPr>
        <vertAlign val="superscript"/>
        <sz val="10"/>
        <color indexed="8"/>
        <rFont val="Arial"/>
        <family val="2"/>
      </rPr>
      <t>(1)</t>
    </r>
    <r>
      <rPr>
        <sz val="10"/>
        <color indexed="8"/>
        <rFont val="Arial"/>
        <family val="2"/>
      </rPr>
      <t xml:space="preserve"> (000's)</t>
    </r>
  </si>
  <si>
    <r>
      <rPr>
        <vertAlign val="superscript"/>
        <sz val="10"/>
        <color indexed="8"/>
        <rFont val="Arial"/>
        <family val="2"/>
      </rPr>
      <t xml:space="preserve">(1) </t>
    </r>
    <r>
      <rPr>
        <sz val="10"/>
        <color indexed="8"/>
        <rFont val="Arial"/>
        <family val="2"/>
      </rPr>
      <t>Standalone broadband</t>
    </r>
  </si>
  <si>
    <r>
      <t>Bitstream ARPU</t>
    </r>
    <r>
      <rPr>
        <vertAlign val="superscript"/>
        <sz val="10"/>
        <color indexed="8"/>
        <rFont val="Arial"/>
        <family val="2"/>
      </rPr>
      <t>(2)</t>
    </r>
    <r>
      <rPr>
        <sz val="10"/>
        <color indexed="8"/>
        <rFont val="Arial"/>
        <family val="2"/>
      </rPr>
      <t>(incl SABB) (€)</t>
    </r>
  </si>
  <si>
    <r>
      <rPr>
        <vertAlign val="superscript"/>
        <sz val="10"/>
        <color indexed="8"/>
        <rFont val="Arial"/>
        <family val="2"/>
      </rPr>
      <t xml:space="preserve">(2) </t>
    </r>
    <r>
      <rPr>
        <sz val="10"/>
        <color indexed="8"/>
        <rFont val="Arial"/>
        <family val="2"/>
      </rPr>
      <t>The increase in Q4 FY15 arpu is driven by an increase in the price charged for standalone bitstream MB of €2 p.m, and an increase in bitstream usage</t>
    </r>
  </si>
  <si>
    <t>Q4 FY16</t>
  </si>
  <si>
    <t>FY16</t>
  </si>
  <si>
    <r>
      <t>Total Mobile Base</t>
    </r>
    <r>
      <rPr>
        <b/>
        <vertAlign val="superscript"/>
        <sz val="10"/>
        <color indexed="8"/>
        <rFont val="Arial"/>
        <family val="2"/>
      </rPr>
      <t>(2)</t>
    </r>
    <r>
      <rPr>
        <b/>
        <sz val="10"/>
        <color indexed="8"/>
        <rFont val="Arial"/>
        <family val="2"/>
      </rPr>
      <t xml:space="preserve"> (000's)</t>
    </r>
  </si>
  <si>
    <r>
      <t>Cash capex</t>
    </r>
    <r>
      <rPr>
        <b/>
        <vertAlign val="superscript"/>
        <sz val="10"/>
        <color indexed="9"/>
        <rFont val="Arial"/>
        <family val="2"/>
      </rPr>
      <t xml:space="preserve"> (1)(2)</t>
    </r>
  </si>
  <si>
    <r>
      <rPr>
        <vertAlign val="superscript"/>
        <sz val="10"/>
        <color indexed="8"/>
        <rFont val="Arial"/>
        <family val="2"/>
      </rPr>
      <t>(2)</t>
    </r>
    <r>
      <rPr>
        <sz val="10"/>
        <color indexed="8"/>
        <rFont val="Arial"/>
        <family val="2"/>
      </rPr>
      <t xml:space="preserve"> Capex excludes investments in acquired intangibles pertaining to eir sport
</t>
    </r>
  </si>
  <si>
    <t xml:space="preserve">Certain numerical figures set out in this Report, including financial data presented in millions or thousands, certain operating data, percentages describing market shares and penetration rates, have been subject to rounding adjustments and, as a result, the totals of the data in this Annual Report may vary slightly from the actual arithmetic totals of such information. </t>
  </si>
  <si>
    <t>Q1 FY17</t>
  </si>
  <si>
    <t>Q1 17</t>
  </si>
  <si>
    <r>
      <t>Consumer Blended Fixed ARPU</t>
    </r>
    <r>
      <rPr>
        <vertAlign val="superscript"/>
        <sz val="10"/>
        <color indexed="8"/>
        <rFont val="Arial"/>
        <family val="2"/>
      </rPr>
      <t>(1)</t>
    </r>
    <r>
      <rPr>
        <sz val="10"/>
        <color indexed="8"/>
        <rFont val="Arial"/>
        <family val="2"/>
      </rPr>
      <t xml:space="preserve"> (€)</t>
    </r>
  </si>
  <si>
    <t xml:space="preserve"> - of which are SABB Customers (000's)</t>
  </si>
  <si>
    <r>
      <rPr>
        <vertAlign val="superscript"/>
        <sz val="10"/>
        <color indexed="8"/>
        <rFont val="Arial"/>
        <family val="2"/>
      </rPr>
      <t xml:space="preserve">(1) </t>
    </r>
    <r>
      <rPr>
        <sz val="10"/>
        <color indexed="8"/>
        <rFont val="Arial"/>
        <family val="2"/>
      </rPr>
      <t>We define “Blended consumer fixed ARPU” as the average of the total consumer subscriber revenue divided by the average number of access subscribers (including SABB) in each month. Subscriber revenue is equal to total fixed line consumer revenue excluding revenue from eir Sport and Operator Services.</t>
    </r>
  </si>
  <si>
    <r>
      <t>Annualised Postpay Churn</t>
    </r>
    <r>
      <rPr>
        <vertAlign val="superscript"/>
        <sz val="10"/>
        <color indexed="8"/>
        <rFont val="Arial"/>
        <family val="2"/>
      </rPr>
      <t>(5)</t>
    </r>
    <r>
      <rPr>
        <sz val="10"/>
        <color indexed="8"/>
        <rFont val="Arial"/>
        <family val="2"/>
      </rPr>
      <t xml:space="preserve"> (incl MBB) %</t>
    </r>
  </si>
  <si>
    <r>
      <rPr>
        <vertAlign val="superscript"/>
        <sz val="10"/>
        <color indexed="8"/>
        <rFont val="Arial"/>
        <family val="2"/>
      </rPr>
      <t xml:space="preserve">(3) </t>
    </r>
    <r>
      <rPr>
        <sz val="10"/>
        <color indexed="8"/>
        <rFont val="Arial"/>
        <family val="2"/>
      </rPr>
      <t>Financing/Investing/Divesting includes Tetra debt repayments, property proceeds, financing fees, loan to holding company and M&amp;A</t>
    </r>
  </si>
  <si>
    <t>Group Access Paths (000's)</t>
  </si>
  <si>
    <t xml:space="preserve"> - of which are fibre Customers (000's)</t>
  </si>
  <si>
    <r>
      <rPr>
        <vertAlign val="superscript"/>
        <sz val="10"/>
        <color indexed="8"/>
        <rFont val="Arial"/>
        <family val="2"/>
      </rPr>
      <t xml:space="preserve">(5) </t>
    </r>
    <r>
      <rPr>
        <sz val="10"/>
        <color indexed="8"/>
        <rFont val="Arial"/>
        <family val="2"/>
      </rPr>
      <t xml:space="preserve">Mobile postpay churn has been restated as a result of data cleansing  carried out in Q1 FY17 </t>
    </r>
  </si>
  <si>
    <t>Wholesale LLU Lines (000's)</t>
  </si>
  <si>
    <t>SABB lines (000's)</t>
  </si>
  <si>
    <t xml:space="preserve"> - of which are SABB customers (000's)</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</si>
</sst>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0.0%"/>
    <numFmt numFmtId="167" formatCode="_-* #,##0.0_-;\-* #,##0.0_-;_-* &quot;-&quot;??_-;_-@_-"/>
    <numFmt numFmtId="168" formatCode="#,##0,,;[Red]\-#,##0,,"/>
    <numFmt numFmtId="169" formatCode="_-* #,##0.0000_-;\-* #,##0.0000_-;_-* &quot;-&quot;??_-;_-@_-"/>
    <numFmt numFmtId="170" formatCode="#,##0.0;\(#,##0.0\)"/>
    <numFmt numFmtId="171" formatCode="#,##0.00;\(#,##0.00\)"/>
    <numFmt numFmtId="172" formatCode="#,##0.000;\(#,##0.000\)"/>
    <numFmt numFmtId="173" formatCode="#,##0_ ;\(#,##0\)\ "/>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82">
    <font>
      <sz val="11"/>
      <color theme="1"/>
      <name val="Calibri"/>
      <family val="2"/>
    </font>
    <font>
      <sz val="11"/>
      <color indexed="8"/>
      <name val="Calibri"/>
      <family val="2"/>
    </font>
    <font>
      <b/>
      <sz val="11"/>
      <name val="Times New Roman"/>
      <family val="1"/>
    </font>
    <font>
      <sz val="10"/>
      <name val="Arial"/>
      <family val="2"/>
    </font>
    <font>
      <b/>
      <sz val="9"/>
      <name val="Arial"/>
      <family val="2"/>
    </font>
    <font>
      <b/>
      <sz val="10"/>
      <name val="Arial"/>
      <family val="2"/>
    </font>
    <font>
      <sz val="10"/>
      <name val="Helv"/>
      <family val="0"/>
    </font>
    <font>
      <i/>
      <sz val="10"/>
      <name val="Arial"/>
      <family val="2"/>
    </font>
    <font>
      <sz val="10"/>
      <color indexed="8"/>
      <name val="Arial"/>
      <family val="2"/>
    </font>
    <font>
      <sz val="9"/>
      <color indexed="8"/>
      <name val="Arial"/>
      <family val="2"/>
    </font>
    <font>
      <vertAlign val="superscript"/>
      <sz val="10"/>
      <color indexed="8"/>
      <name val="Arial"/>
      <family val="2"/>
    </font>
    <font>
      <vertAlign val="superscript"/>
      <sz val="9"/>
      <color indexed="8"/>
      <name val="Arial"/>
      <family val="2"/>
    </font>
    <font>
      <b/>
      <vertAlign val="superscript"/>
      <sz val="9"/>
      <color indexed="9"/>
      <name val="Arial"/>
      <family val="2"/>
    </font>
    <font>
      <b/>
      <vertAlign val="superscript"/>
      <sz val="10"/>
      <color indexed="9"/>
      <name val="Arial"/>
      <family val="2"/>
    </font>
    <font>
      <b/>
      <sz val="10"/>
      <color indexed="8"/>
      <name val="Arial"/>
      <family val="2"/>
    </font>
    <font>
      <b/>
      <vertAlign val="superscrip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Calibri"/>
      <family val="2"/>
    </font>
    <font>
      <b/>
      <sz val="20"/>
      <color indexed="8"/>
      <name val="Arial"/>
      <family val="2"/>
    </font>
    <font>
      <sz val="8"/>
      <color indexed="8"/>
      <name val="Arial"/>
      <family val="2"/>
    </font>
    <font>
      <b/>
      <sz val="9"/>
      <color indexed="9"/>
      <name val="Arial"/>
      <family val="2"/>
    </font>
    <font>
      <sz val="9"/>
      <color indexed="9"/>
      <name val="Arial"/>
      <family val="2"/>
    </font>
    <font>
      <b/>
      <sz val="9"/>
      <color indexed="8"/>
      <name val="Arial"/>
      <family val="2"/>
    </font>
    <font>
      <b/>
      <sz val="10"/>
      <color indexed="9"/>
      <name val="Arial"/>
      <family val="2"/>
    </font>
    <font>
      <sz val="10"/>
      <color indexed="9"/>
      <name val="Arial"/>
      <family val="2"/>
    </font>
    <font>
      <i/>
      <sz val="10"/>
      <color indexed="8"/>
      <name val="Arial"/>
      <family val="2"/>
    </font>
    <font>
      <b/>
      <i/>
      <sz val="10"/>
      <color indexed="8"/>
      <name val="Arial"/>
      <family val="2"/>
    </font>
    <font>
      <b/>
      <sz val="20"/>
      <color indexed="8"/>
      <name val="GT Walsheim Black"/>
      <family val="0"/>
    </font>
    <font>
      <b/>
      <i/>
      <sz val="11"/>
      <color indexed="8"/>
      <name val="Arial"/>
      <family val="0"/>
    </font>
    <font>
      <sz val="10"/>
      <color indexed="12"/>
      <name val="Calibri"/>
      <family val="0"/>
    </font>
    <font>
      <sz val="8"/>
      <color indexed="63"/>
      <name val="Arial"/>
      <family val="0"/>
    </font>
    <font>
      <b/>
      <sz val="8"/>
      <color indexed="63"/>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u val="single"/>
      <sz val="10"/>
      <color theme="10"/>
      <name val="Calibri"/>
      <family val="2"/>
    </font>
    <font>
      <b/>
      <sz val="20"/>
      <color theme="1"/>
      <name val="Arial"/>
      <family val="2"/>
    </font>
    <font>
      <sz val="8"/>
      <color theme="1"/>
      <name val="Arial"/>
      <family val="2"/>
    </font>
    <font>
      <sz val="9"/>
      <color rgb="FF000000"/>
      <name val="Arial"/>
      <family val="2"/>
    </font>
    <font>
      <b/>
      <sz val="9"/>
      <color rgb="FFFFFFFF"/>
      <name val="Arial"/>
      <family val="2"/>
    </font>
    <font>
      <sz val="9"/>
      <color rgb="FFFFFFFF"/>
      <name val="Arial"/>
      <family val="2"/>
    </font>
    <font>
      <b/>
      <sz val="9"/>
      <color rgb="FF000000"/>
      <name val="Arial"/>
      <family val="2"/>
    </font>
    <font>
      <b/>
      <sz val="10"/>
      <color theme="0"/>
      <name val="Arial"/>
      <family val="2"/>
    </font>
    <font>
      <sz val="10"/>
      <color theme="0"/>
      <name val="Arial"/>
      <family val="2"/>
    </font>
    <font>
      <b/>
      <sz val="10"/>
      <color rgb="FF000000"/>
      <name val="Arial"/>
      <family val="2"/>
    </font>
    <font>
      <sz val="10"/>
      <color rgb="FF000000"/>
      <name val="Arial"/>
      <family val="2"/>
    </font>
    <font>
      <i/>
      <sz val="10"/>
      <color theme="1"/>
      <name val="Arial"/>
      <family val="2"/>
    </font>
    <font>
      <b/>
      <i/>
      <sz val="10"/>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307FE2"/>
        <bgColor indexed="64"/>
      </patternFill>
    </fill>
    <fill>
      <patternFill patternType="solid">
        <fgColor rgb="FFFFFFFF"/>
        <bgColor indexed="64"/>
      </patternFill>
    </fill>
    <fill>
      <patternFill patternType="solid">
        <fgColor rgb="FFD9D9D9"/>
        <bgColor indexed="64"/>
      </patternFill>
    </fill>
    <fill>
      <patternFill patternType="solid">
        <fgColor rgb="FF307FE2"/>
        <bgColor indexed="64"/>
      </patternFill>
    </fill>
    <fill>
      <patternFill patternType="solid">
        <fgColor theme="0" tint="-0.1499900072813034"/>
        <bgColor indexed="64"/>
      </patternFill>
    </fill>
    <fill>
      <patternFill patternType="solid">
        <fgColor rgb="FFD7D7D7"/>
        <bgColor indexed="64"/>
      </patternFill>
    </fill>
    <fill>
      <patternFill patternType="solid">
        <fgColor rgb="FFE40046"/>
        <bgColor indexed="64"/>
      </patternFill>
    </fill>
    <fill>
      <patternFill patternType="solid">
        <fgColor rgb="FF003380"/>
        <bgColor indexed="64"/>
      </patternFill>
    </fill>
    <fill>
      <patternFill patternType="solid">
        <fgColor rgb="FF97D700"/>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thin"/>
      <bottom/>
    </border>
    <border>
      <left style="thin"/>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3" fillId="0" borderId="0">
      <alignment/>
      <protection/>
    </xf>
    <xf numFmtId="0" fontId="63" fillId="0" borderId="0">
      <alignment/>
      <protection/>
    </xf>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27">
    <xf numFmtId="0" fontId="0" fillId="0" borderId="0" xfId="0" applyFont="1" applyAlignment="1">
      <alignment/>
    </xf>
    <xf numFmtId="0" fontId="2" fillId="0" borderId="0" xfId="0" applyFont="1" applyAlignment="1">
      <alignment/>
    </xf>
    <xf numFmtId="0" fontId="68" fillId="0" borderId="10" xfId="0" applyFont="1" applyBorder="1" applyAlignment="1">
      <alignment horizontal="center" vertical="center"/>
    </xf>
    <xf numFmtId="0" fontId="68" fillId="0" borderId="10" xfId="0" applyFont="1" applyBorder="1" applyAlignment="1">
      <alignment vertical="center"/>
    </xf>
    <xf numFmtId="0" fontId="63" fillId="0" borderId="10" xfId="0" applyFont="1" applyBorder="1" applyAlignment="1">
      <alignment vertical="center"/>
    </xf>
    <xf numFmtId="0" fontId="69" fillId="0" borderId="10" xfId="53" applyFont="1" applyBorder="1" applyAlignment="1" quotePrefix="1">
      <alignment vertical="center"/>
    </xf>
    <xf numFmtId="0" fontId="0" fillId="0" borderId="0" xfId="0" applyFill="1" applyAlignment="1">
      <alignment/>
    </xf>
    <xf numFmtId="0" fontId="70" fillId="33" borderId="0" xfId="0" applyFont="1" applyFill="1" applyAlignment="1">
      <alignment/>
    </xf>
    <xf numFmtId="0" fontId="0" fillId="34" borderId="0" xfId="0" applyFill="1" applyAlignment="1">
      <alignment/>
    </xf>
    <xf numFmtId="0" fontId="71" fillId="33" borderId="0" xfId="0" applyFont="1" applyFill="1" applyAlignment="1">
      <alignment horizontal="justify" vertical="center" wrapText="1"/>
    </xf>
    <xf numFmtId="0" fontId="63" fillId="33" borderId="0" xfId="0" applyFont="1" applyFill="1" applyAlignment="1">
      <alignment horizontal="justify" vertical="center" wrapText="1"/>
    </xf>
    <xf numFmtId="0" fontId="63" fillId="33" borderId="0" xfId="0" applyFont="1" applyFill="1" applyAlignment="1">
      <alignment horizontal="justify" vertical="center"/>
    </xf>
    <xf numFmtId="0" fontId="0" fillId="33" borderId="0" xfId="0" applyFill="1" applyAlignment="1">
      <alignment/>
    </xf>
    <xf numFmtId="0" fontId="72" fillId="0" borderId="0" xfId="0" applyFont="1" applyFill="1" applyBorder="1" applyAlignment="1">
      <alignment/>
    </xf>
    <xf numFmtId="0" fontId="72" fillId="33" borderId="0" xfId="0" applyFont="1" applyFill="1" applyBorder="1" applyAlignment="1">
      <alignment/>
    </xf>
    <xf numFmtId="0" fontId="73" fillId="35" borderId="10" xfId="0" applyFont="1" applyFill="1" applyBorder="1" applyAlignment="1">
      <alignment/>
    </xf>
    <xf numFmtId="0" fontId="74" fillId="35" borderId="10" xfId="0" applyFont="1" applyFill="1" applyBorder="1" applyAlignment="1">
      <alignment horizontal="right"/>
    </xf>
    <xf numFmtId="0" fontId="4" fillId="0" borderId="11" xfId="57" applyFont="1" applyFill="1" applyBorder="1">
      <alignment/>
      <protection/>
    </xf>
    <xf numFmtId="0" fontId="75" fillId="36" borderId="11" xfId="0" applyFont="1" applyFill="1" applyBorder="1" applyAlignment="1">
      <alignment horizontal="right"/>
    </xf>
    <xf numFmtId="0" fontId="75" fillId="37" borderId="11" xfId="0" applyFont="1" applyFill="1" applyBorder="1" applyAlignment="1">
      <alignment horizontal="right"/>
    </xf>
    <xf numFmtId="0" fontId="75" fillId="0" borderId="0" xfId="0" applyFont="1" applyFill="1" applyBorder="1" applyAlignment="1">
      <alignment/>
    </xf>
    <xf numFmtId="0" fontId="72" fillId="37" borderId="0" xfId="0" applyFont="1" applyFill="1" applyBorder="1" applyAlignment="1">
      <alignment/>
    </xf>
    <xf numFmtId="0" fontId="72" fillId="0" borderId="10" xfId="0" applyFont="1" applyFill="1" applyBorder="1" applyAlignment="1">
      <alignment vertical="center"/>
    </xf>
    <xf numFmtId="164" fontId="72" fillId="0" borderId="10" xfId="0" applyNumberFormat="1" applyFont="1" applyFill="1" applyBorder="1" applyAlignment="1">
      <alignment vertical="center"/>
    </xf>
    <xf numFmtId="164" fontId="72" fillId="37" borderId="10" xfId="0" applyNumberFormat="1" applyFont="1" applyFill="1" applyBorder="1" applyAlignment="1">
      <alignment vertical="center"/>
    </xf>
    <xf numFmtId="0" fontId="73" fillId="35" borderId="10" xfId="0" applyFont="1" applyFill="1" applyBorder="1" applyAlignment="1">
      <alignment vertical="center"/>
    </xf>
    <xf numFmtId="164" fontId="73" fillId="35" borderId="10" xfId="0" applyNumberFormat="1" applyFont="1" applyFill="1" applyBorder="1" applyAlignment="1">
      <alignment vertical="center"/>
    </xf>
    <xf numFmtId="164" fontId="72" fillId="0" borderId="0" xfId="0" applyNumberFormat="1" applyFont="1" applyFill="1" applyBorder="1" applyAlignment="1">
      <alignment/>
    </xf>
    <xf numFmtId="0" fontId="75" fillId="0" borderId="12" xfId="0" applyFont="1" applyFill="1" applyBorder="1" applyAlignment="1">
      <alignment vertical="center"/>
    </xf>
    <xf numFmtId="164" fontId="75" fillId="0" borderId="12" xfId="0" applyNumberFormat="1" applyFont="1" applyFill="1" applyBorder="1" applyAlignment="1">
      <alignment vertical="center"/>
    </xf>
    <xf numFmtId="9" fontId="75" fillId="0" borderId="12" xfId="62" applyFont="1" applyFill="1" applyBorder="1" applyAlignment="1">
      <alignment vertical="center"/>
    </xf>
    <xf numFmtId="0" fontId="72" fillId="0" borderId="0" xfId="0" applyFont="1" applyFill="1" applyBorder="1" applyAlignment="1">
      <alignment vertical="center"/>
    </xf>
    <xf numFmtId="164" fontId="72" fillId="0" borderId="0" xfId="0" applyNumberFormat="1" applyFont="1" applyFill="1" applyBorder="1" applyAlignment="1">
      <alignment vertical="center"/>
    </xf>
    <xf numFmtId="0" fontId="63" fillId="33" borderId="0" xfId="59" applyFont="1" applyFill="1">
      <alignment/>
      <protection/>
    </xf>
    <xf numFmtId="3" fontId="63" fillId="33" borderId="0" xfId="59" applyNumberFormat="1" applyFont="1" applyFill="1">
      <alignment/>
      <protection/>
    </xf>
    <xf numFmtId="0" fontId="63" fillId="33" borderId="0" xfId="59" applyFont="1" applyFill="1" applyAlignment="1">
      <alignment horizontal="right"/>
      <protection/>
    </xf>
    <xf numFmtId="0" fontId="63" fillId="0" borderId="0" xfId="59" applyFont="1">
      <alignment/>
      <protection/>
    </xf>
    <xf numFmtId="0" fontId="76" fillId="38" borderId="10" xfId="59" applyFont="1" applyFill="1" applyBorder="1">
      <alignment/>
      <protection/>
    </xf>
    <xf numFmtId="0" fontId="77" fillId="38" borderId="10" xfId="59" applyFont="1" applyFill="1" applyBorder="1" applyAlignment="1">
      <alignment horizontal="right"/>
      <protection/>
    </xf>
    <xf numFmtId="0" fontId="63" fillId="38" borderId="10" xfId="59" applyFont="1" applyFill="1" applyBorder="1">
      <alignment/>
      <protection/>
    </xf>
    <xf numFmtId="0" fontId="5" fillId="0" borderId="11" xfId="57" applyFont="1" applyFill="1" applyBorder="1">
      <alignment/>
      <protection/>
    </xf>
    <xf numFmtId="0" fontId="78" fillId="36" borderId="11" xfId="0" applyFont="1" applyFill="1" applyBorder="1" applyAlignment="1">
      <alignment horizontal="center"/>
    </xf>
    <xf numFmtId="0" fontId="78" fillId="37" borderId="11" xfId="0" applyFont="1" applyFill="1" applyBorder="1" applyAlignment="1">
      <alignment horizontal="center"/>
    </xf>
    <xf numFmtId="0" fontId="63" fillId="0" borderId="10" xfId="59" applyFont="1" applyBorder="1" applyAlignment="1">
      <alignment horizontal="left" vertical="center"/>
      <protection/>
    </xf>
    <xf numFmtId="164" fontId="63" fillId="33" borderId="10" xfId="59" applyNumberFormat="1" applyFont="1" applyFill="1" applyBorder="1" applyAlignment="1">
      <alignment horizontal="center" vertical="center"/>
      <protection/>
    </xf>
    <xf numFmtId="164" fontId="78" fillId="37" borderId="11" xfId="0" applyNumberFormat="1" applyFont="1" applyFill="1" applyBorder="1" applyAlignment="1">
      <alignment horizontal="center"/>
    </xf>
    <xf numFmtId="1" fontId="78" fillId="37" borderId="11" xfId="0" applyNumberFormat="1" applyFont="1" applyFill="1" applyBorder="1" applyAlignment="1">
      <alignment horizontal="center"/>
    </xf>
    <xf numFmtId="0" fontId="76" fillId="38" borderId="10" xfId="58" applyFont="1" applyFill="1" applyBorder="1" applyAlignment="1">
      <alignment vertical="center"/>
      <protection/>
    </xf>
    <xf numFmtId="164" fontId="76" fillId="38" borderId="10" xfId="58" applyNumberFormat="1" applyFont="1" applyFill="1" applyBorder="1" applyAlignment="1">
      <alignment horizontal="center" vertical="center"/>
      <protection/>
    </xf>
    <xf numFmtId="166" fontId="63" fillId="33" borderId="10" xfId="62" applyNumberFormat="1" applyFont="1" applyFill="1" applyBorder="1" applyAlignment="1">
      <alignment horizontal="center" vertical="center"/>
    </xf>
    <xf numFmtId="0" fontId="63" fillId="0" borderId="0" xfId="59" applyFont="1" applyAlignment="1">
      <alignment horizontal="center"/>
      <protection/>
    </xf>
    <xf numFmtId="0" fontId="79" fillId="0" borderId="0" xfId="0" applyFont="1" applyFill="1" applyBorder="1" applyAlignment="1">
      <alignment/>
    </xf>
    <xf numFmtId="164" fontId="63" fillId="0" borderId="0" xfId="59" applyNumberFormat="1" applyFont="1">
      <alignment/>
      <protection/>
    </xf>
    <xf numFmtId="167" fontId="63" fillId="0" borderId="0" xfId="42" applyNumberFormat="1" applyFont="1" applyAlignment="1">
      <alignment/>
    </xf>
    <xf numFmtId="43" fontId="63" fillId="0" borderId="0" xfId="42" applyFont="1" applyAlignment="1">
      <alignment/>
    </xf>
    <xf numFmtId="167" fontId="63" fillId="0" borderId="0" xfId="59" applyNumberFormat="1" applyFont="1">
      <alignment/>
      <protection/>
    </xf>
    <xf numFmtId="0" fontId="63" fillId="0" borderId="0" xfId="59" applyFont="1" applyAlignment="1">
      <alignment horizontal="right"/>
      <protection/>
    </xf>
    <xf numFmtId="0" fontId="76" fillId="38" borderId="10" xfId="0" applyFont="1" applyFill="1" applyBorder="1" applyAlignment="1">
      <alignment/>
    </xf>
    <xf numFmtId="0" fontId="77" fillId="38" borderId="10" xfId="0" applyFont="1" applyFill="1" applyBorder="1" applyAlignment="1">
      <alignment horizontal="right"/>
    </xf>
    <xf numFmtId="0" fontId="63" fillId="0" borderId="0" xfId="0" applyFont="1" applyAlignment="1">
      <alignment/>
    </xf>
    <xf numFmtId="0" fontId="3" fillId="0" borderId="0" xfId="0" applyFont="1" applyAlignment="1">
      <alignment/>
    </xf>
    <xf numFmtId="0" fontId="68" fillId="0" borderId="0" xfId="0" applyFont="1" applyAlignment="1">
      <alignment/>
    </xf>
    <xf numFmtId="0" fontId="68" fillId="33" borderId="0" xfId="0" applyFont="1" applyFill="1" applyBorder="1" applyAlignment="1">
      <alignment horizontal="right"/>
    </xf>
    <xf numFmtId="0" fontId="68" fillId="33" borderId="11" xfId="0" applyFont="1" applyFill="1" applyBorder="1" applyAlignment="1">
      <alignment horizontal="right"/>
    </xf>
    <xf numFmtId="0" fontId="68" fillId="39" borderId="0" xfId="0" applyFont="1" applyFill="1" applyAlignment="1">
      <alignment horizontal="right"/>
    </xf>
    <xf numFmtId="164" fontId="63" fillId="0" borderId="10" xfId="0" applyNumberFormat="1" applyFont="1" applyBorder="1" applyAlignment="1">
      <alignment vertical="center"/>
    </xf>
    <xf numFmtId="164" fontId="63" fillId="39" borderId="10" xfId="0" applyNumberFormat="1" applyFont="1" applyFill="1" applyBorder="1" applyAlignment="1">
      <alignment vertical="center"/>
    </xf>
    <xf numFmtId="164" fontId="68" fillId="0" borderId="10" xfId="0" applyNumberFormat="1" applyFont="1" applyBorder="1" applyAlignment="1">
      <alignment vertical="center"/>
    </xf>
    <xf numFmtId="164" fontId="68" fillId="39" borderId="10" xfId="0" applyNumberFormat="1" applyFont="1" applyFill="1" applyBorder="1" applyAlignment="1">
      <alignment vertical="center"/>
    </xf>
    <xf numFmtId="0" fontId="76" fillId="38" borderId="10" xfId="0" applyFont="1" applyFill="1" applyBorder="1" applyAlignment="1">
      <alignment vertical="center"/>
    </xf>
    <xf numFmtId="164" fontId="76" fillId="38" borderId="10" xfId="0" applyNumberFormat="1" applyFont="1" applyFill="1" applyBorder="1" applyAlignment="1">
      <alignment vertical="center"/>
    </xf>
    <xf numFmtId="164" fontId="3" fillId="0" borderId="0" xfId="0" applyNumberFormat="1" applyFont="1" applyAlignment="1">
      <alignment/>
    </xf>
    <xf numFmtId="168" fontId="3" fillId="0" borderId="0" xfId="0" applyNumberFormat="1" applyFont="1" applyFill="1" applyBorder="1" applyAlignment="1">
      <alignment horizontal="right"/>
    </xf>
    <xf numFmtId="169" fontId="3" fillId="0" borderId="0" xfId="42" applyNumberFormat="1" applyFont="1" applyFill="1" applyBorder="1" applyAlignment="1">
      <alignment horizontal="right"/>
    </xf>
    <xf numFmtId="9" fontId="3" fillId="0" borderId="0" xfId="62" applyFont="1" applyAlignment="1">
      <alignment/>
    </xf>
    <xf numFmtId="0" fontId="63" fillId="33" borderId="0" xfId="0" applyFont="1" applyFill="1" applyAlignment="1">
      <alignment/>
    </xf>
    <xf numFmtId="0" fontId="3" fillId="33" borderId="0" xfId="0" applyFont="1" applyFill="1" applyAlignment="1">
      <alignment/>
    </xf>
    <xf numFmtId="164" fontId="63" fillId="0" borderId="10" xfId="0" applyNumberFormat="1" applyFont="1" applyFill="1" applyBorder="1" applyAlignment="1">
      <alignment vertical="center"/>
    </xf>
    <xf numFmtId="0" fontId="76" fillId="38" borderId="10" xfId="0" applyFont="1" applyFill="1" applyBorder="1" applyAlignment="1" quotePrefix="1">
      <alignment/>
    </xf>
    <xf numFmtId="0" fontId="6" fillId="0" borderId="0" xfId="0" applyFont="1" applyBorder="1" applyAlignment="1">
      <alignment horizontal="center"/>
    </xf>
    <xf numFmtId="164" fontId="63" fillId="40" borderId="10" xfId="0" applyNumberFormat="1" applyFont="1" applyFill="1" applyBorder="1" applyAlignment="1">
      <alignment vertical="center"/>
    </xf>
    <xf numFmtId="0" fontId="76" fillId="38" borderId="10" xfId="0" applyFont="1" applyFill="1" applyBorder="1" applyAlignment="1" quotePrefix="1">
      <alignment vertical="center"/>
    </xf>
    <xf numFmtId="0" fontId="76" fillId="33" borderId="12" xfId="0" applyFont="1" applyFill="1" applyBorder="1" applyAlignment="1" quotePrefix="1">
      <alignment vertical="center"/>
    </xf>
    <xf numFmtId="164" fontId="76" fillId="33" borderId="0" xfId="0" applyNumberFormat="1" applyFont="1" applyFill="1" applyBorder="1" applyAlignment="1">
      <alignment vertical="center"/>
    </xf>
    <xf numFmtId="0" fontId="63" fillId="33" borderId="0" xfId="0" applyFont="1" applyFill="1" applyAlignment="1">
      <alignment horizontal="right"/>
    </xf>
    <xf numFmtId="0" fontId="76" fillId="38" borderId="10" xfId="0" applyFont="1" applyFill="1" applyBorder="1" applyAlignment="1">
      <alignment horizontal="right"/>
    </xf>
    <xf numFmtId="0" fontId="63" fillId="33" borderId="0" xfId="0" applyFont="1" applyFill="1" applyBorder="1" applyAlignment="1">
      <alignment/>
    </xf>
    <xf numFmtId="0" fontId="3" fillId="0" borderId="0" xfId="0" applyFont="1" applyBorder="1" applyAlignment="1">
      <alignment/>
    </xf>
    <xf numFmtId="0" fontId="63" fillId="0" borderId="0" xfId="0" applyFont="1" applyBorder="1" applyAlignment="1">
      <alignment/>
    </xf>
    <xf numFmtId="0" fontId="3" fillId="33" borderId="10" xfId="0" applyFont="1" applyFill="1" applyBorder="1" applyAlignment="1">
      <alignment vertical="center"/>
    </xf>
    <xf numFmtId="164" fontId="3" fillId="33" borderId="10" xfId="0" applyNumberFormat="1" applyFont="1" applyFill="1" applyBorder="1" applyAlignment="1">
      <alignment vertical="center"/>
    </xf>
    <xf numFmtId="164" fontId="3" fillId="39" borderId="10" xfId="0" applyNumberFormat="1" applyFont="1" applyFill="1" applyBorder="1" applyAlignment="1">
      <alignment vertical="center"/>
    </xf>
    <xf numFmtId="170" fontId="63" fillId="39" borderId="0" xfId="0" applyNumberFormat="1" applyFont="1" applyFill="1" applyAlignment="1">
      <alignment/>
    </xf>
    <xf numFmtId="0" fontId="63" fillId="39" borderId="0" xfId="0" applyFont="1" applyFill="1" applyAlignment="1">
      <alignment horizontal="right"/>
    </xf>
    <xf numFmtId="9" fontId="63" fillId="33" borderId="0" xfId="0" applyNumberFormat="1" applyFont="1" applyFill="1" applyBorder="1" applyAlignment="1">
      <alignment horizontal="center" vertical="center"/>
    </xf>
    <xf numFmtId="0" fontId="63" fillId="33" borderId="10" xfId="0" applyFont="1" applyFill="1" applyBorder="1" applyAlignment="1">
      <alignment vertical="center"/>
    </xf>
    <xf numFmtId="164" fontId="63" fillId="0" borderId="10" xfId="0" applyNumberFormat="1" applyFont="1" applyFill="1" applyBorder="1" applyAlignment="1">
      <alignment horizontal="right" vertical="center"/>
    </xf>
    <xf numFmtId="164" fontId="63" fillId="39" borderId="10" xfId="0" applyNumberFormat="1" applyFont="1" applyFill="1" applyBorder="1" applyAlignment="1">
      <alignment horizontal="right" vertical="center"/>
    </xf>
    <xf numFmtId="0" fontId="68" fillId="0" borderId="0" xfId="0" applyFont="1" applyBorder="1" applyAlignment="1">
      <alignment/>
    </xf>
    <xf numFmtId="0" fontId="3" fillId="39" borderId="0" xfId="0" applyFont="1" applyFill="1" applyAlignment="1">
      <alignment/>
    </xf>
    <xf numFmtId="0" fontId="63" fillId="39" borderId="0" xfId="0" applyFont="1" applyFill="1" applyAlignment="1">
      <alignment/>
    </xf>
    <xf numFmtId="164" fontId="63" fillId="39" borderId="0" xfId="0" applyNumberFormat="1" applyFont="1" applyFill="1" applyAlignment="1">
      <alignment horizontal="right"/>
    </xf>
    <xf numFmtId="0" fontId="3" fillId="0" borderId="0" xfId="0" applyFont="1" applyFill="1" applyAlignment="1">
      <alignment/>
    </xf>
    <xf numFmtId="0" fontId="77" fillId="0" borderId="0" xfId="0" applyFont="1" applyFill="1" applyBorder="1" applyAlignment="1">
      <alignment horizontal="right"/>
    </xf>
    <xf numFmtId="0" fontId="76" fillId="0" borderId="12" xfId="0" applyFont="1" applyFill="1" applyBorder="1" applyAlignment="1">
      <alignment/>
    </xf>
    <xf numFmtId="0" fontId="63" fillId="0" borderId="0" xfId="0" applyFont="1" applyFill="1" applyAlignment="1">
      <alignment/>
    </xf>
    <xf numFmtId="0" fontId="76" fillId="33" borderId="0" xfId="0" applyFont="1" applyFill="1" applyBorder="1" applyAlignment="1">
      <alignment/>
    </xf>
    <xf numFmtId="0" fontId="76" fillId="33" borderId="11" xfId="0" applyFont="1" applyFill="1" applyBorder="1" applyAlignment="1">
      <alignment/>
    </xf>
    <xf numFmtId="164" fontId="63" fillId="33" borderId="0" xfId="0" applyNumberFormat="1" applyFont="1" applyFill="1" applyAlignment="1">
      <alignment/>
    </xf>
    <xf numFmtId="164" fontId="63" fillId="40" borderId="10" xfId="0" applyNumberFormat="1" applyFont="1" applyFill="1" applyBorder="1" applyAlignment="1">
      <alignment horizontal="right" vertical="center"/>
    </xf>
    <xf numFmtId="9" fontId="68" fillId="33" borderId="0" xfId="0" applyNumberFormat="1" applyFont="1" applyFill="1" applyBorder="1" applyAlignment="1">
      <alignment horizontal="center" vertical="center"/>
    </xf>
    <xf numFmtId="0" fontId="68" fillId="33" borderId="10" xfId="0" applyFont="1" applyFill="1" applyBorder="1" applyAlignment="1">
      <alignment vertical="center"/>
    </xf>
    <xf numFmtId="164" fontId="68" fillId="0" borderId="10" xfId="0" applyNumberFormat="1" applyFont="1" applyFill="1" applyBorder="1" applyAlignment="1">
      <alignment horizontal="right" vertical="center"/>
    </xf>
    <xf numFmtId="164" fontId="68" fillId="39" borderId="10" xfId="0" applyNumberFormat="1" applyFont="1" applyFill="1" applyBorder="1" applyAlignment="1">
      <alignment horizontal="right" vertical="center"/>
    </xf>
    <xf numFmtId="0" fontId="68" fillId="33" borderId="0" xfId="0" applyFont="1" applyFill="1" applyAlignment="1">
      <alignment/>
    </xf>
    <xf numFmtId="0" fontId="80" fillId="33" borderId="10" xfId="0" applyFont="1" applyFill="1" applyBorder="1" applyAlignment="1">
      <alignment vertical="center"/>
    </xf>
    <xf numFmtId="165" fontId="80" fillId="33" borderId="10" xfId="42" applyNumberFormat="1" applyFont="1" applyFill="1" applyBorder="1" applyAlignment="1">
      <alignment horizontal="right" vertical="center"/>
    </xf>
    <xf numFmtId="164" fontId="80" fillId="39" borderId="10" xfId="0" applyNumberFormat="1" applyFont="1" applyFill="1" applyBorder="1" applyAlignment="1">
      <alignment horizontal="right" vertical="center"/>
    </xf>
    <xf numFmtId="166" fontId="63" fillId="33" borderId="10" xfId="62" applyNumberFormat="1" applyFont="1" applyFill="1" applyBorder="1" applyAlignment="1">
      <alignment horizontal="right" vertical="center"/>
    </xf>
    <xf numFmtId="166" fontId="63" fillId="39" borderId="10" xfId="62" applyNumberFormat="1" applyFont="1" applyFill="1" applyBorder="1" applyAlignment="1">
      <alignment vertical="center"/>
    </xf>
    <xf numFmtId="165" fontId="63" fillId="33" borderId="10" xfId="42" applyNumberFormat="1" applyFont="1" applyFill="1" applyBorder="1" applyAlignment="1">
      <alignment horizontal="right" vertical="center"/>
    </xf>
    <xf numFmtId="165" fontId="63" fillId="40" borderId="10" xfId="42" applyNumberFormat="1" applyFont="1" applyFill="1" applyBorder="1" applyAlignment="1">
      <alignment horizontal="right" vertical="center"/>
    </xf>
    <xf numFmtId="170" fontId="63" fillId="0" borderId="10" xfId="0" applyNumberFormat="1" applyFont="1" applyFill="1" applyBorder="1" applyAlignment="1">
      <alignment horizontal="right" vertical="center"/>
    </xf>
    <xf numFmtId="170" fontId="63" fillId="39" borderId="10" xfId="0" applyNumberFormat="1" applyFont="1" applyFill="1" applyBorder="1" applyAlignment="1">
      <alignment horizontal="right" vertical="center"/>
    </xf>
    <xf numFmtId="170" fontId="63" fillId="40" borderId="10" xfId="0" applyNumberFormat="1" applyFont="1" applyFill="1" applyBorder="1" applyAlignment="1">
      <alignment horizontal="right" vertical="center"/>
    </xf>
    <xf numFmtId="165" fontId="68" fillId="33" borderId="10" xfId="42" applyNumberFormat="1" applyFont="1" applyFill="1" applyBorder="1" applyAlignment="1">
      <alignment horizontal="right" vertical="center"/>
    </xf>
    <xf numFmtId="165" fontId="3" fillId="0" borderId="0" xfId="42" applyNumberFormat="1" applyFont="1" applyAlignment="1">
      <alignment/>
    </xf>
    <xf numFmtId="0" fontId="5" fillId="0" borderId="0" xfId="0" applyFont="1" applyFill="1" applyBorder="1" applyAlignment="1">
      <alignment/>
    </xf>
    <xf numFmtId="164" fontId="3" fillId="0" borderId="0" xfId="0" applyNumberFormat="1" applyFont="1" applyFill="1" applyBorder="1" applyAlignment="1">
      <alignment horizontal="right"/>
    </xf>
    <xf numFmtId="164" fontId="5" fillId="0" borderId="0" xfId="0" applyNumberFormat="1" applyFont="1" applyFill="1" applyBorder="1" applyAlignment="1">
      <alignment/>
    </xf>
    <xf numFmtId="0" fontId="68" fillId="33" borderId="0" xfId="0" applyFont="1" applyFill="1" applyBorder="1" applyAlignment="1">
      <alignment/>
    </xf>
    <xf numFmtId="164" fontId="68" fillId="0" borderId="10" xfId="0" applyNumberFormat="1" applyFont="1" applyFill="1" applyBorder="1" applyAlignment="1">
      <alignment vertical="center"/>
    </xf>
    <xf numFmtId="164" fontId="68" fillId="40" borderId="10" xfId="0" applyNumberFormat="1" applyFont="1" applyFill="1" applyBorder="1" applyAlignment="1">
      <alignment horizontal="right" vertical="center"/>
    </xf>
    <xf numFmtId="9" fontId="68" fillId="0" borderId="10" xfId="62" applyFont="1" applyFill="1" applyBorder="1" applyAlignment="1">
      <alignment vertical="center"/>
    </xf>
    <xf numFmtId="9" fontId="68" fillId="39" borderId="10" xfId="62" applyFont="1" applyFill="1" applyBorder="1" applyAlignment="1">
      <alignment vertical="center"/>
    </xf>
    <xf numFmtId="166" fontId="63" fillId="33" borderId="10" xfId="62" applyNumberFormat="1" applyFont="1" applyFill="1" applyBorder="1" applyAlignment="1">
      <alignment/>
    </xf>
    <xf numFmtId="166" fontId="63" fillId="39" borderId="10" xfId="62" applyNumberFormat="1" applyFont="1" applyFill="1" applyBorder="1" applyAlignment="1">
      <alignment/>
    </xf>
    <xf numFmtId="43" fontId="3" fillId="0" borderId="0" xfId="42" applyFont="1" applyAlignment="1">
      <alignment/>
    </xf>
    <xf numFmtId="9" fontId="63" fillId="0" borderId="10" xfId="62" applyFont="1" applyBorder="1" applyAlignment="1">
      <alignment vertical="center"/>
    </xf>
    <xf numFmtId="9" fontId="63" fillId="39" borderId="10" xfId="62" applyFont="1" applyFill="1" applyBorder="1" applyAlignment="1">
      <alignment vertical="center"/>
    </xf>
    <xf numFmtId="166" fontId="63" fillId="40" borderId="10" xfId="62" applyNumberFormat="1" applyFont="1" applyFill="1" applyBorder="1" applyAlignment="1">
      <alignment horizontal="right" vertical="center"/>
    </xf>
    <xf numFmtId="0" fontId="63" fillId="0" borderId="0" xfId="0" applyFont="1" applyBorder="1" applyAlignment="1">
      <alignment vertical="center"/>
    </xf>
    <xf numFmtId="9" fontId="63" fillId="0" borderId="0" xfId="62" applyFont="1" applyBorder="1" applyAlignment="1">
      <alignment vertical="center"/>
    </xf>
    <xf numFmtId="0" fontId="68" fillId="33" borderId="0" xfId="0" applyFont="1" applyFill="1" applyAlignment="1">
      <alignment/>
    </xf>
    <xf numFmtId="0" fontId="3" fillId="0" borderId="0" xfId="0" applyFont="1" applyAlignment="1">
      <alignment/>
    </xf>
    <xf numFmtId="0" fontId="63" fillId="33" borderId="0" xfId="0" applyFont="1" applyFill="1" applyAlignment="1">
      <alignment/>
    </xf>
    <xf numFmtId="0" fontId="76" fillId="41" borderId="10" xfId="0" applyFont="1" applyFill="1" applyBorder="1" applyAlignment="1">
      <alignment/>
    </xf>
    <xf numFmtId="0" fontId="77" fillId="41" borderId="10" xfId="0" applyFont="1" applyFill="1" applyBorder="1" applyAlignment="1">
      <alignment horizontal="right"/>
    </xf>
    <xf numFmtId="0" fontId="76" fillId="41" borderId="10" xfId="0" applyFont="1" applyFill="1" applyBorder="1" applyAlignment="1">
      <alignment horizontal="right"/>
    </xf>
    <xf numFmtId="0" fontId="76" fillId="0" borderId="0" xfId="0" applyFont="1" applyFill="1" applyBorder="1" applyAlignment="1">
      <alignment/>
    </xf>
    <xf numFmtId="0" fontId="76" fillId="0" borderId="0" xfId="0" applyFont="1" applyFill="1" applyBorder="1" applyAlignment="1">
      <alignment horizontal="right"/>
    </xf>
    <xf numFmtId="0" fontId="76" fillId="0" borderId="11" xfId="0" applyFont="1" applyFill="1" applyBorder="1" applyAlignment="1">
      <alignment/>
    </xf>
    <xf numFmtId="9" fontId="63" fillId="33" borderId="10" xfId="0" applyNumberFormat="1" applyFont="1" applyFill="1" applyBorder="1" applyAlignment="1">
      <alignment horizontal="center" vertical="center"/>
    </xf>
    <xf numFmtId="0" fontId="63" fillId="0" borderId="10" xfId="0" applyFont="1" applyFill="1" applyBorder="1" applyAlignment="1">
      <alignment vertical="center"/>
    </xf>
    <xf numFmtId="164" fontId="63" fillId="33" borderId="10" xfId="0" applyNumberFormat="1" applyFont="1" applyFill="1" applyBorder="1" applyAlignment="1">
      <alignment horizontal="right" vertical="center"/>
    </xf>
    <xf numFmtId="9" fontId="80" fillId="33" borderId="10" xfId="0" applyNumberFormat="1" applyFont="1" applyFill="1" applyBorder="1" applyAlignment="1">
      <alignment horizontal="center" vertical="center"/>
    </xf>
    <xf numFmtId="0" fontId="80" fillId="0" borderId="10" xfId="0" applyFont="1" applyFill="1" applyBorder="1" applyAlignment="1">
      <alignment vertical="center"/>
    </xf>
    <xf numFmtId="165" fontId="80" fillId="39" borderId="10" xfId="0" applyNumberFormat="1" applyFont="1" applyFill="1" applyBorder="1" applyAlignment="1">
      <alignment horizontal="right" vertical="center"/>
    </xf>
    <xf numFmtId="164" fontId="80" fillId="33" borderId="10" xfId="0" applyNumberFormat="1" applyFont="1" applyFill="1" applyBorder="1" applyAlignment="1">
      <alignment horizontal="right" vertical="center"/>
    </xf>
    <xf numFmtId="170" fontId="63" fillId="33" borderId="0" xfId="0" applyNumberFormat="1" applyFont="1" applyFill="1" applyAlignment="1">
      <alignment/>
    </xf>
    <xf numFmtId="0" fontId="80" fillId="33" borderId="0" xfId="0" applyFont="1" applyFill="1" applyAlignment="1">
      <alignment/>
    </xf>
    <xf numFmtId="165" fontId="80" fillId="33" borderId="10" xfId="0" applyNumberFormat="1" applyFont="1" applyFill="1" applyBorder="1" applyAlignment="1">
      <alignment horizontal="right" vertical="center"/>
    </xf>
    <xf numFmtId="165" fontId="63" fillId="39" borderId="10" xfId="0" applyNumberFormat="1" applyFont="1" applyFill="1" applyBorder="1" applyAlignment="1">
      <alignment horizontal="right" vertical="center"/>
    </xf>
    <xf numFmtId="9" fontId="68" fillId="33" borderId="10" xfId="0" applyNumberFormat="1" applyFont="1" applyFill="1" applyBorder="1" applyAlignment="1">
      <alignment horizontal="center" vertical="center"/>
    </xf>
    <xf numFmtId="0" fontId="68" fillId="0" borderId="10" xfId="0" applyFont="1" applyFill="1" applyBorder="1" applyAlignment="1">
      <alignment vertical="center"/>
    </xf>
    <xf numFmtId="164" fontId="68" fillId="33" borderId="10" xfId="0" applyNumberFormat="1" applyFont="1" applyFill="1" applyBorder="1" applyAlignment="1">
      <alignment horizontal="right" vertical="center"/>
    </xf>
    <xf numFmtId="3" fontId="3" fillId="33" borderId="0" xfId="0" applyNumberFormat="1" applyFont="1" applyFill="1" applyAlignment="1">
      <alignment/>
    </xf>
    <xf numFmtId="0" fontId="3" fillId="33" borderId="0" xfId="0" applyFont="1" applyFill="1" applyAlignment="1">
      <alignment horizontal="right"/>
    </xf>
    <xf numFmtId="0" fontId="3" fillId="33" borderId="0" xfId="0" applyFont="1" applyFill="1" applyBorder="1" applyAlignment="1">
      <alignment/>
    </xf>
    <xf numFmtId="0" fontId="76" fillId="42" borderId="10" xfId="0" applyFont="1" applyFill="1" applyBorder="1" applyAlignment="1">
      <alignment/>
    </xf>
    <xf numFmtId="0" fontId="77" fillId="42" borderId="10" xfId="0" applyFont="1" applyFill="1" applyBorder="1" applyAlignment="1">
      <alignment horizontal="right"/>
    </xf>
    <xf numFmtId="0" fontId="76" fillId="42" borderId="10" xfId="0" applyFont="1" applyFill="1" applyBorder="1" applyAlignment="1">
      <alignment horizontal="right"/>
    </xf>
    <xf numFmtId="0" fontId="3" fillId="0" borderId="0" xfId="0" applyFont="1" applyFill="1" applyBorder="1" applyAlignment="1">
      <alignment/>
    </xf>
    <xf numFmtId="164" fontId="80" fillId="33" borderId="10" xfId="42" applyNumberFormat="1" applyFont="1" applyFill="1" applyBorder="1" applyAlignment="1">
      <alignment horizontal="right" vertical="center"/>
    </xf>
    <xf numFmtId="164" fontId="80" fillId="39" borderId="10" xfId="42" applyNumberFormat="1" applyFont="1" applyFill="1" applyBorder="1" applyAlignment="1">
      <alignment horizontal="right" vertical="center"/>
    </xf>
    <xf numFmtId="0" fontId="7" fillId="33" borderId="0" xfId="0" applyFont="1" applyFill="1" applyBorder="1" applyAlignment="1">
      <alignment/>
    </xf>
    <xf numFmtId="0" fontId="7" fillId="33" borderId="0" xfId="0" applyFont="1" applyFill="1" applyAlignment="1">
      <alignment/>
    </xf>
    <xf numFmtId="0" fontId="5" fillId="33" borderId="0" xfId="0" applyFont="1" applyFill="1" applyBorder="1" applyAlignment="1">
      <alignment/>
    </xf>
    <xf numFmtId="0" fontId="5" fillId="33" borderId="0" xfId="0" applyFont="1" applyFill="1" applyAlignment="1">
      <alignment/>
    </xf>
    <xf numFmtId="3" fontId="3" fillId="0" borderId="0" xfId="0" applyNumberFormat="1" applyFont="1" applyAlignment="1">
      <alignment/>
    </xf>
    <xf numFmtId="0" fontId="76" fillId="43" borderId="10" xfId="0" applyFont="1" applyFill="1" applyBorder="1" applyAlignment="1">
      <alignment/>
    </xf>
    <xf numFmtId="0" fontId="77" fillId="43" borderId="10" xfId="0" applyFont="1" applyFill="1" applyBorder="1" applyAlignment="1">
      <alignment horizontal="right"/>
    </xf>
    <xf numFmtId="0" fontId="76" fillId="43" borderId="10" xfId="0" applyFont="1" applyFill="1" applyBorder="1" applyAlignment="1">
      <alignment horizontal="right"/>
    </xf>
    <xf numFmtId="0" fontId="77" fillId="0" borderId="12" xfId="0" applyFont="1" applyFill="1" applyBorder="1" applyAlignment="1">
      <alignment horizontal="right"/>
    </xf>
    <xf numFmtId="0" fontId="5" fillId="0" borderId="0" xfId="0" applyFont="1" applyAlignment="1">
      <alignment/>
    </xf>
    <xf numFmtId="164" fontId="80" fillId="0" borderId="10" xfId="0" applyNumberFormat="1" applyFont="1" applyFill="1" applyBorder="1" applyAlignment="1">
      <alignment horizontal="right" vertical="center"/>
    </xf>
    <xf numFmtId="0" fontId="7" fillId="0" borderId="0" xfId="0" applyFont="1" applyAlignment="1">
      <alignment/>
    </xf>
    <xf numFmtId="172" fontId="63" fillId="39" borderId="10" xfId="0" applyNumberFormat="1" applyFont="1" applyFill="1" applyBorder="1" applyAlignment="1">
      <alignment horizontal="right" vertical="center"/>
    </xf>
    <xf numFmtId="170" fontId="63" fillId="33" borderId="10" xfId="0" applyNumberFormat="1" applyFont="1" applyFill="1" applyBorder="1" applyAlignment="1">
      <alignment horizontal="right" vertical="center"/>
    </xf>
    <xf numFmtId="173" fontId="76" fillId="38" borderId="10" xfId="59" applyNumberFormat="1" applyFont="1" applyFill="1" applyBorder="1" applyAlignment="1">
      <alignment horizontal="left" vertical="center"/>
      <protection/>
    </xf>
    <xf numFmtId="0" fontId="68" fillId="33" borderId="0" xfId="59" applyFont="1" applyFill="1">
      <alignment/>
      <protection/>
    </xf>
    <xf numFmtId="0" fontId="5" fillId="0" borderId="0" xfId="57" applyFont="1" applyFill="1" applyBorder="1">
      <alignment/>
      <protection/>
    </xf>
    <xf numFmtId="0" fontId="68" fillId="0" borderId="11" xfId="59" applyFont="1" applyBorder="1">
      <alignment/>
      <protection/>
    </xf>
    <xf numFmtId="0" fontId="78" fillId="36" borderId="11" xfId="0" applyFont="1" applyFill="1" applyBorder="1" applyAlignment="1">
      <alignment horizontal="right"/>
    </xf>
    <xf numFmtId="0" fontId="5" fillId="44" borderId="11" xfId="0" applyFont="1" applyFill="1" applyBorder="1" applyAlignment="1">
      <alignment horizontal="right"/>
    </xf>
    <xf numFmtId="173" fontId="76" fillId="38" borderId="12" xfId="59" applyNumberFormat="1" applyFont="1" applyFill="1" applyBorder="1" applyAlignment="1">
      <alignment horizontal="left" vertical="center"/>
      <protection/>
    </xf>
    <xf numFmtId="164" fontId="76" fillId="38" borderId="10" xfId="59" applyNumberFormat="1" applyFont="1" applyFill="1" applyBorder="1" applyAlignment="1">
      <alignment vertical="center"/>
      <protection/>
    </xf>
    <xf numFmtId="0" fontId="63" fillId="0" borderId="10" xfId="59" applyFont="1" applyBorder="1" applyAlignment="1">
      <alignment vertical="center"/>
      <protection/>
    </xf>
    <xf numFmtId="164" fontId="63" fillId="0" borderId="10" xfId="59" applyNumberFormat="1" applyFont="1" applyFill="1" applyBorder="1" applyAlignment="1">
      <alignment vertical="center"/>
      <protection/>
    </xf>
    <xf numFmtId="0" fontId="3" fillId="39" borderId="0" xfId="59" applyFont="1" applyFill="1">
      <alignment/>
      <protection/>
    </xf>
    <xf numFmtId="164" fontId="3" fillId="39" borderId="10" xfId="59" applyNumberFormat="1" applyFont="1" applyFill="1" applyBorder="1" applyAlignment="1">
      <alignment vertical="center"/>
      <protection/>
    </xf>
    <xf numFmtId="164" fontId="76" fillId="38" borderId="12" xfId="59" applyNumberFormat="1" applyFont="1" applyFill="1" applyBorder="1" applyAlignment="1">
      <alignment vertical="center"/>
      <protection/>
    </xf>
    <xf numFmtId="0" fontId="63" fillId="0" borderId="0" xfId="59" applyFont="1" applyBorder="1" applyAlignment="1">
      <alignment vertical="center"/>
      <protection/>
    </xf>
    <xf numFmtId="164" fontId="63" fillId="0" borderId="0" xfId="59" applyNumberFormat="1" applyFont="1" applyFill="1" applyBorder="1" applyAlignment="1">
      <alignment vertical="center"/>
      <protection/>
    </xf>
    <xf numFmtId="164" fontId="63" fillId="0" borderId="10" xfId="59" applyNumberFormat="1" applyFont="1" applyFill="1" applyBorder="1" applyAlignment="1">
      <alignment horizontal="right" vertical="center"/>
      <protection/>
    </xf>
    <xf numFmtId="173" fontId="76" fillId="38" borderId="13" xfId="59" applyNumberFormat="1" applyFont="1" applyFill="1" applyBorder="1" applyAlignment="1">
      <alignment horizontal="left" vertical="center"/>
      <protection/>
    </xf>
    <xf numFmtId="0" fontId="63" fillId="0" borderId="12" xfId="59" applyFont="1" applyBorder="1" applyAlignment="1">
      <alignment vertical="center"/>
      <protection/>
    </xf>
    <xf numFmtId="174" fontId="63" fillId="33" borderId="0" xfId="0" applyNumberFormat="1" applyFont="1" applyFill="1" applyAlignment="1">
      <alignment horizontal="right"/>
    </xf>
    <xf numFmtId="164" fontId="72" fillId="37" borderId="0" xfId="0" applyNumberFormat="1" applyFont="1" applyFill="1" applyBorder="1" applyAlignment="1">
      <alignment vertical="center"/>
    </xf>
    <xf numFmtId="0" fontId="63" fillId="0" borderId="0" xfId="59" applyFont="1" applyAlignment="1">
      <alignment/>
      <protection/>
    </xf>
    <xf numFmtId="170" fontId="3" fillId="0" borderId="0" xfId="0" applyNumberFormat="1" applyFont="1" applyAlignment="1">
      <alignment/>
    </xf>
    <xf numFmtId="0" fontId="72" fillId="0" borderId="0" xfId="0" applyFont="1" applyFill="1" applyBorder="1" applyAlignment="1">
      <alignment wrapText="1"/>
    </xf>
    <xf numFmtId="164" fontId="68" fillId="0" borderId="0" xfId="0" applyNumberFormat="1" applyFont="1" applyFill="1" applyBorder="1" applyAlignment="1">
      <alignment horizontal="right" vertical="center"/>
    </xf>
    <xf numFmtId="164" fontId="68" fillId="39" borderId="0" xfId="0" applyNumberFormat="1" applyFont="1" applyFill="1" applyBorder="1" applyAlignment="1">
      <alignment horizontal="right" vertical="center"/>
    </xf>
    <xf numFmtId="0" fontId="63" fillId="33" borderId="0" xfId="0" applyFont="1" applyFill="1" applyAlignment="1">
      <alignment horizontal="left" vertical="top"/>
    </xf>
    <xf numFmtId="0" fontId="8" fillId="0" borderId="0" xfId="0" applyFont="1" applyFill="1" applyBorder="1" applyAlignment="1">
      <alignment/>
    </xf>
    <xf numFmtId="9" fontId="80" fillId="33" borderId="0" xfId="0" applyNumberFormat="1" applyFont="1" applyFill="1" applyBorder="1" applyAlignment="1">
      <alignment horizontal="center" vertical="center"/>
    </xf>
    <xf numFmtId="164" fontId="80" fillId="0" borderId="10" xfId="0" applyNumberFormat="1" applyFont="1" applyBorder="1" applyAlignment="1">
      <alignment vertical="center"/>
    </xf>
    <xf numFmtId="0" fontId="81" fillId="33" borderId="0" xfId="0" applyFont="1" applyFill="1" applyAlignment="1">
      <alignment/>
    </xf>
    <xf numFmtId="164" fontId="72" fillId="0" borderId="12" xfId="0" applyNumberFormat="1" applyFont="1" applyFill="1" applyBorder="1" applyAlignment="1">
      <alignment vertical="center"/>
    </xf>
    <xf numFmtId="164" fontId="72" fillId="37" borderId="12" xfId="0" applyNumberFormat="1" applyFont="1" applyFill="1" applyBorder="1" applyAlignment="1">
      <alignment vertical="center"/>
    </xf>
    <xf numFmtId="0" fontId="72" fillId="0" borderId="0" xfId="0" applyFont="1" applyFill="1" applyBorder="1" applyAlignment="1">
      <alignment wrapText="1"/>
    </xf>
    <xf numFmtId="0" fontId="72" fillId="0" borderId="0" xfId="0" applyFont="1" applyFill="1" applyBorder="1" applyAlignment="1">
      <alignment horizontal="left" vertical="top" wrapText="1"/>
    </xf>
    <xf numFmtId="0" fontId="63" fillId="33" borderId="0" xfId="0" applyFont="1" applyFill="1" applyAlignment="1">
      <alignment wrapText="1"/>
    </xf>
    <xf numFmtId="0" fontId="3" fillId="0" borderId="0" xfId="0" applyFont="1" applyAlignment="1">
      <alignment wrapText="1"/>
    </xf>
    <xf numFmtId="0" fontId="8" fillId="33" borderId="0" xfId="0" applyFont="1" applyFill="1" applyAlignment="1">
      <alignment horizontal="left" vertical="top" wrapText="1"/>
    </xf>
    <xf numFmtId="0" fontId="63" fillId="33" borderId="0" xfId="0" applyFont="1" applyFill="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2" xfId="57"/>
    <cellStyle name="Normal 259" xfId="58"/>
    <cellStyle name="Normal 262" xfId="59"/>
    <cellStyle name="Note" xfId="60"/>
    <cellStyle name="Output" xfId="61"/>
    <cellStyle name="Percent" xfId="62"/>
    <cellStyle name="Title" xfId="63"/>
    <cellStyle name="Total" xfId="64"/>
    <cellStyle name="Warning Text" xfId="6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oup Operational Data'!A1" /><Relationship Id="rId3" Type="http://schemas.openxmlformats.org/officeDocument/2006/relationships/hyperlink" Target="#'Group Operational Data'!A1" /><Relationship Id="rId4" Type="http://schemas.openxmlformats.org/officeDocument/2006/relationships/image" Target="../media/image2.png" /><Relationship Id="rId5" Type="http://schemas.openxmlformats.org/officeDocument/2006/relationships/hyperlink" Target="#Consumer!A1" /><Relationship Id="rId6" Type="http://schemas.openxmlformats.org/officeDocument/2006/relationships/hyperlink" Target="#Consumer!A1" /><Relationship Id="rId7" Type="http://schemas.openxmlformats.org/officeDocument/2006/relationships/image" Target="../media/image3.png" /><Relationship Id="rId8" Type="http://schemas.openxmlformats.org/officeDocument/2006/relationships/hyperlink" Target="#Business!A1" /><Relationship Id="rId9" Type="http://schemas.openxmlformats.org/officeDocument/2006/relationships/hyperlink" Target="#Business!A1" /><Relationship Id="rId10" Type="http://schemas.openxmlformats.org/officeDocument/2006/relationships/image" Target="../media/image4.png" /><Relationship Id="rId11" Type="http://schemas.openxmlformats.org/officeDocument/2006/relationships/hyperlink" Target="#'Group EBITDA'!A1" /><Relationship Id="rId12" Type="http://schemas.openxmlformats.org/officeDocument/2006/relationships/hyperlink" Target="#'Group EBITDA'!A1" /><Relationship Id="rId13" Type="http://schemas.openxmlformats.org/officeDocument/2006/relationships/image" Target="../media/image5.png" /><Relationship Id="rId14" Type="http://schemas.openxmlformats.org/officeDocument/2006/relationships/image" Target="../media/image6.png" /><Relationship Id="rId15" Type="http://schemas.openxmlformats.org/officeDocument/2006/relationships/hyperlink" Target="#Cashflow!A1" /><Relationship Id="rId16" Type="http://schemas.openxmlformats.org/officeDocument/2006/relationships/hyperlink" Target="#Cashflow!A1" /><Relationship Id="rId17" Type="http://schemas.openxmlformats.org/officeDocument/2006/relationships/image" Target="../media/image7.png" /><Relationship Id="rId18" Type="http://schemas.openxmlformats.org/officeDocument/2006/relationships/hyperlink" Target="#Capex!A1" /><Relationship Id="rId19" Type="http://schemas.openxmlformats.org/officeDocument/2006/relationships/hyperlink" Target="#Capex!A1" /><Relationship Id="rId20" Type="http://schemas.openxmlformats.org/officeDocument/2006/relationships/image" Target="../media/image8.png" /><Relationship Id="rId21" Type="http://schemas.openxmlformats.org/officeDocument/2006/relationships/hyperlink" Target="#'Group Revenue Breakdown'!A1" /><Relationship Id="rId22" Type="http://schemas.openxmlformats.org/officeDocument/2006/relationships/hyperlink" Target="#'Group Revenue Breakdown'!A1" /><Relationship Id="rId23" Type="http://schemas.openxmlformats.org/officeDocument/2006/relationships/image" Target="../media/image9.png" /><Relationship Id="rId24" Type="http://schemas.openxmlformats.org/officeDocument/2006/relationships/hyperlink" Target="#Costs!A1" /><Relationship Id="rId25" Type="http://schemas.openxmlformats.org/officeDocument/2006/relationships/hyperlink" Target="#Costs!A1" /><Relationship Id="rId26" Type="http://schemas.openxmlformats.org/officeDocument/2006/relationships/image" Target="../media/image10.png" /><Relationship Id="rId27" Type="http://schemas.openxmlformats.org/officeDocument/2006/relationships/hyperlink" Target="#Wholesale!A1" /><Relationship Id="rId28" Type="http://schemas.openxmlformats.org/officeDocument/2006/relationships/hyperlink" Target="#Wholesal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571500</xdr:colOff>
      <xdr:row>8</xdr:row>
      <xdr:rowOff>276225</xdr:rowOff>
    </xdr:from>
    <xdr:to>
      <xdr:col>9</xdr:col>
      <xdr:colOff>485775</xdr:colOff>
      <xdr:row>10</xdr:row>
      <xdr:rowOff>57150</xdr:rowOff>
    </xdr:to>
    <xdr:pic>
      <xdr:nvPicPr>
        <xdr:cNvPr id="1" name="Picture 14">
          <a:hlinkClick r:id="rId3"/>
        </xdr:cNvPr>
        <xdr:cNvPicPr preferRelativeResize="1">
          <a:picLocks noChangeAspect="0"/>
        </xdr:cNvPicPr>
      </xdr:nvPicPr>
      <xdr:blipFill>
        <a:blip r:embed="rId1"/>
        <a:stretch>
          <a:fillRect/>
        </a:stretch>
      </xdr:blipFill>
      <xdr:spPr>
        <a:xfrm>
          <a:off x="5448300" y="2257425"/>
          <a:ext cx="523875" cy="390525"/>
        </a:xfrm>
        <a:prstGeom prst="rect">
          <a:avLst/>
        </a:prstGeom>
        <a:noFill/>
        <a:ln w="9525" cmpd="sng">
          <a:noFill/>
        </a:ln>
      </xdr:spPr>
    </xdr:pic>
    <xdr:clientData/>
  </xdr:twoCellAnchor>
  <xdr:twoCellAnchor editAs="oneCell">
    <xdr:from>
      <xdr:col>8</xdr:col>
      <xdr:colOff>571500</xdr:colOff>
      <xdr:row>9</xdr:row>
      <xdr:rowOff>276225</xdr:rowOff>
    </xdr:from>
    <xdr:to>
      <xdr:col>9</xdr:col>
      <xdr:colOff>495300</xdr:colOff>
      <xdr:row>11</xdr:row>
      <xdr:rowOff>66675</xdr:rowOff>
    </xdr:to>
    <xdr:pic>
      <xdr:nvPicPr>
        <xdr:cNvPr id="2" name="Picture 15" descr="Q:\Investor Relations Michelle\Brand\logos\eir_logo_red_RGB.png">
          <a:hlinkClick r:id="rId6"/>
        </xdr:cNvPr>
        <xdr:cNvPicPr preferRelativeResize="1">
          <a:picLocks noChangeAspect="0"/>
        </xdr:cNvPicPr>
      </xdr:nvPicPr>
      <xdr:blipFill>
        <a:blip r:embed="rId4"/>
        <a:stretch>
          <a:fillRect/>
        </a:stretch>
      </xdr:blipFill>
      <xdr:spPr>
        <a:xfrm>
          <a:off x="5448300" y="2562225"/>
          <a:ext cx="533400" cy="400050"/>
        </a:xfrm>
        <a:prstGeom prst="rect">
          <a:avLst/>
        </a:prstGeom>
        <a:noFill/>
        <a:ln w="9525" cmpd="sng">
          <a:noFill/>
        </a:ln>
      </xdr:spPr>
    </xdr:pic>
    <xdr:clientData/>
  </xdr:twoCellAnchor>
  <xdr:twoCellAnchor editAs="oneCell">
    <xdr:from>
      <xdr:col>8</xdr:col>
      <xdr:colOff>571500</xdr:colOff>
      <xdr:row>10</xdr:row>
      <xdr:rowOff>295275</xdr:rowOff>
    </xdr:from>
    <xdr:to>
      <xdr:col>9</xdr:col>
      <xdr:colOff>495300</xdr:colOff>
      <xdr:row>12</xdr:row>
      <xdr:rowOff>76200</xdr:rowOff>
    </xdr:to>
    <xdr:pic>
      <xdr:nvPicPr>
        <xdr:cNvPr id="3" name="Picture 16" descr="Q:\Investor Relations Michelle\Brand\logos\eir_logo_turquoise_RGB (1).png">
          <a:hlinkClick r:id="rId9"/>
        </xdr:cNvPr>
        <xdr:cNvPicPr preferRelativeResize="1">
          <a:picLocks noChangeAspect="0"/>
        </xdr:cNvPicPr>
      </xdr:nvPicPr>
      <xdr:blipFill>
        <a:blip r:embed="rId7"/>
        <a:stretch>
          <a:fillRect/>
        </a:stretch>
      </xdr:blipFill>
      <xdr:spPr>
        <a:xfrm>
          <a:off x="5448300" y="2886075"/>
          <a:ext cx="533400" cy="390525"/>
        </a:xfrm>
        <a:prstGeom prst="rect">
          <a:avLst/>
        </a:prstGeom>
        <a:noFill/>
        <a:ln w="9525" cmpd="sng">
          <a:noFill/>
        </a:ln>
      </xdr:spPr>
    </xdr:pic>
    <xdr:clientData/>
  </xdr:twoCellAnchor>
  <xdr:twoCellAnchor>
    <xdr:from>
      <xdr:col>0</xdr:col>
      <xdr:colOff>95250</xdr:colOff>
      <xdr:row>4</xdr:row>
      <xdr:rowOff>171450</xdr:rowOff>
    </xdr:from>
    <xdr:to>
      <xdr:col>4</xdr:col>
      <xdr:colOff>457200</xdr:colOff>
      <xdr:row>6</xdr:row>
      <xdr:rowOff>161925</xdr:rowOff>
    </xdr:to>
    <xdr:sp>
      <xdr:nvSpPr>
        <xdr:cNvPr id="4" name="Rectangle 6"/>
        <xdr:cNvSpPr>
          <a:spLocks/>
        </xdr:cNvSpPr>
      </xdr:nvSpPr>
      <xdr:spPr>
        <a:xfrm>
          <a:off x="95250" y="933450"/>
          <a:ext cx="2800350" cy="600075"/>
        </a:xfrm>
        <a:prstGeom prst="rect">
          <a:avLst/>
        </a:prstGeom>
        <a:noFill/>
        <a:ln w="9525" cmpd="sng">
          <a:noFill/>
        </a:ln>
      </xdr:spPr>
      <xdr:txBody>
        <a:bodyPr vertOverflow="clip" wrap="square" lIns="73152" tIns="59436" rIns="0" bIns="0"/>
        <a:p>
          <a:pPr algn="l">
            <a:defRPr/>
          </a:pPr>
          <a:r>
            <a:rPr lang="en-US" cap="none" sz="2000" b="1" i="0" u="none" baseline="0">
              <a:solidFill>
                <a:srgbClr val="000000"/>
              </a:solidFill>
            </a:rPr>
            <a:t>Factsheet - Q1 2017</a:t>
          </a:r>
        </a:p>
      </xdr:txBody>
    </xdr:sp>
    <xdr:clientData/>
  </xdr:twoCellAnchor>
  <xdr:twoCellAnchor>
    <xdr:from>
      <xdr:col>0</xdr:col>
      <xdr:colOff>142875</xdr:colOff>
      <xdr:row>7</xdr:row>
      <xdr:rowOff>0</xdr:rowOff>
    </xdr:from>
    <xdr:to>
      <xdr:col>4</xdr:col>
      <xdr:colOff>504825</xdr:colOff>
      <xdr:row>9</xdr:row>
      <xdr:rowOff>76200</xdr:rowOff>
    </xdr:to>
    <xdr:sp>
      <xdr:nvSpPr>
        <xdr:cNvPr id="5" name="TextBox 19"/>
        <xdr:cNvSpPr txBox="1">
          <a:spLocks noChangeArrowheads="1"/>
        </xdr:cNvSpPr>
      </xdr:nvSpPr>
      <xdr:spPr>
        <a:xfrm>
          <a:off x="142875" y="1676400"/>
          <a:ext cx="2800350" cy="685800"/>
        </a:xfrm>
        <a:prstGeom prst="rect">
          <a:avLst/>
        </a:prstGeom>
        <a:solidFill>
          <a:srgbClr val="FFFFFF"/>
        </a:solidFill>
        <a:ln w="9525" cmpd="sng">
          <a:noFill/>
        </a:ln>
      </xdr:spPr>
      <xdr:txBody>
        <a:bodyPr vertOverflow="clip" wrap="square"/>
        <a:p>
          <a:pPr algn="l">
            <a:defRPr/>
          </a:pPr>
          <a:r>
            <a:rPr lang="en-US" cap="none" sz="1100" b="1" i="1" u="none" baseline="0">
              <a:solidFill>
                <a:srgbClr val="000000"/>
              </a:solidFill>
              <a:latin typeface="Arial"/>
              <a:ea typeface="Arial"/>
              <a:cs typeface="Arial"/>
            </a:rPr>
            <a:t>Contact
</a:t>
          </a:r>
          <a:r>
            <a:rPr lang="en-US" cap="none" sz="1000" b="0" i="0" u="none" baseline="0">
              <a:solidFill>
                <a:srgbClr val="0000FF"/>
              </a:solidFill>
              <a:latin typeface="Calibri"/>
              <a:ea typeface="Calibri"/>
              <a:cs typeface="Calibri"/>
            </a:rPr>
            <a:t>email: investor.relations@eir.ie</a:t>
          </a:r>
          <a:r>
            <a:rPr lang="en-US" cap="none" sz="1100" b="0" i="0" u="none" baseline="0">
              <a:solidFill>
                <a:srgbClr val="000000"/>
              </a:solidFill>
              <a:latin typeface="Calibri"/>
              <a:ea typeface="Calibri"/>
              <a:cs typeface="Calibri"/>
            </a:rPr>
            <a:t> 
</a:t>
          </a:r>
          <a:r>
            <a:rPr lang="en-US" cap="none" sz="1000" b="0" i="0" u="none" baseline="0">
              <a:solidFill>
                <a:srgbClr val="0000FF"/>
              </a:solidFill>
              <a:latin typeface="Calibri"/>
              <a:ea typeface="Calibri"/>
              <a:cs typeface="Calibri"/>
            </a:rPr>
            <a:t>website: https://www.eir.ie/investorrelations/ </a:t>
          </a:r>
        </a:p>
      </xdr:txBody>
    </xdr:sp>
    <xdr:clientData/>
  </xdr:twoCellAnchor>
  <xdr:twoCellAnchor editAs="oneCell">
    <xdr:from>
      <xdr:col>8</xdr:col>
      <xdr:colOff>571500</xdr:colOff>
      <xdr:row>3</xdr:row>
      <xdr:rowOff>171450</xdr:rowOff>
    </xdr:from>
    <xdr:to>
      <xdr:col>9</xdr:col>
      <xdr:colOff>485775</xdr:colOff>
      <xdr:row>5</xdr:row>
      <xdr:rowOff>76200</xdr:rowOff>
    </xdr:to>
    <xdr:pic>
      <xdr:nvPicPr>
        <xdr:cNvPr id="6" name="Picture 20">
          <a:hlinkClick r:id="rId12"/>
        </xdr:cNvPr>
        <xdr:cNvPicPr preferRelativeResize="1">
          <a:picLocks noChangeAspect="0"/>
        </xdr:cNvPicPr>
      </xdr:nvPicPr>
      <xdr:blipFill>
        <a:blip r:embed="rId10"/>
        <a:stretch>
          <a:fillRect/>
        </a:stretch>
      </xdr:blipFill>
      <xdr:spPr>
        <a:xfrm>
          <a:off x="5448300" y="742950"/>
          <a:ext cx="523875" cy="400050"/>
        </a:xfrm>
        <a:prstGeom prst="rect">
          <a:avLst/>
        </a:prstGeom>
        <a:noFill/>
        <a:ln w="9525" cmpd="sng">
          <a:noFill/>
        </a:ln>
      </xdr:spPr>
    </xdr:pic>
    <xdr:clientData/>
  </xdr:twoCellAnchor>
  <xdr:twoCellAnchor editAs="oneCell">
    <xdr:from>
      <xdr:col>0</xdr:col>
      <xdr:colOff>142875</xdr:colOff>
      <xdr:row>0</xdr:row>
      <xdr:rowOff>95250</xdr:rowOff>
    </xdr:from>
    <xdr:to>
      <xdr:col>2</xdr:col>
      <xdr:colOff>66675</xdr:colOff>
      <xdr:row>4</xdr:row>
      <xdr:rowOff>200025</xdr:rowOff>
    </xdr:to>
    <xdr:pic>
      <xdr:nvPicPr>
        <xdr:cNvPr id="7" name="Picture 21"/>
        <xdr:cNvPicPr preferRelativeResize="1">
          <a:picLocks noChangeAspect="1"/>
        </xdr:cNvPicPr>
      </xdr:nvPicPr>
      <xdr:blipFill>
        <a:blip r:embed="rId13"/>
        <a:stretch>
          <a:fillRect/>
        </a:stretch>
      </xdr:blipFill>
      <xdr:spPr>
        <a:xfrm>
          <a:off x="142875" y="95250"/>
          <a:ext cx="1143000" cy="866775"/>
        </a:xfrm>
        <a:prstGeom prst="rect">
          <a:avLst/>
        </a:prstGeom>
        <a:noFill/>
        <a:ln w="9525" cmpd="sng">
          <a:noFill/>
        </a:ln>
      </xdr:spPr>
    </xdr:pic>
    <xdr:clientData/>
  </xdr:twoCellAnchor>
  <xdr:twoCellAnchor editAs="oneCell">
    <xdr:from>
      <xdr:col>8</xdr:col>
      <xdr:colOff>571500</xdr:colOff>
      <xdr:row>4</xdr:row>
      <xdr:rowOff>285750</xdr:rowOff>
    </xdr:from>
    <xdr:to>
      <xdr:col>9</xdr:col>
      <xdr:colOff>485775</xdr:colOff>
      <xdr:row>6</xdr:row>
      <xdr:rowOff>76200</xdr:rowOff>
    </xdr:to>
    <xdr:pic>
      <xdr:nvPicPr>
        <xdr:cNvPr id="8" name="Picture 22">
          <a:hlinkClick r:id="rId16"/>
        </xdr:cNvPr>
        <xdr:cNvPicPr preferRelativeResize="1">
          <a:picLocks noChangeAspect="0"/>
        </xdr:cNvPicPr>
      </xdr:nvPicPr>
      <xdr:blipFill>
        <a:blip r:embed="rId14"/>
        <a:stretch>
          <a:fillRect/>
        </a:stretch>
      </xdr:blipFill>
      <xdr:spPr>
        <a:xfrm>
          <a:off x="5448300" y="1047750"/>
          <a:ext cx="523875" cy="400050"/>
        </a:xfrm>
        <a:prstGeom prst="rect">
          <a:avLst/>
        </a:prstGeom>
        <a:noFill/>
        <a:ln w="9525" cmpd="sng">
          <a:noFill/>
        </a:ln>
      </xdr:spPr>
    </xdr:pic>
    <xdr:clientData/>
  </xdr:twoCellAnchor>
  <xdr:twoCellAnchor editAs="oneCell">
    <xdr:from>
      <xdr:col>8</xdr:col>
      <xdr:colOff>561975</xdr:colOff>
      <xdr:row>5</xdr:row>
      <xdr:rowOff>295275</xdr:rowOff>
    </xdr:from>
    <xdr:to>
      <xdr:col>9</xdr:col>
      <xdr:colOff>485775</xdr:colOff>
      <xdr:row>7</xdr:row>
      <xdr:rowOff>76200</xdr:rowOff>
    </xdr:to>
    <xdr:pic>
      <xdr:nvPicPr>
        <xdr:cNvPr id="9" name="Picture 23">
          <a:hlinkClick r:id="rId19"/>
        </xdr:cNvPr>
        <xdr:cNvPicPr preferRelativeResize="1">
          <a:picLocks noChangeAspect="0"/>
        </xdr:cNvPicPr>
      </xdr:nvPicPr>
      <xdr:blipFill>
        <a:blip r:embed="rId17"/>
        <a:stretch>
          <a:fillRect/>
        </a:stretch>
      </xdr:blipFill>
      <xdr:spPr>
        <a:xfrm>
          <a:off x="5438775" y="1362075"/>
          <a:ext cx="533400" cy="390525"/>
        </a:xfrm>
        <a:prstGeom prst="rect">
          <a:avLst/>
        </a:prstGeom>
        <a:noFill/>
        <a:ln w="9525" cmpd="sng">
          <a:noFill/>
        </a:ln>
      </xdr:spPr>
    </xdr:pic>
    <xdr:clientData/>
  </xdr:twoCellAnchor>
  <xdr:twoCellAnchor editAs="oneCell">
    <xdr:from>
      <xdr:col>8</xdr:col>
      <xdr:colOff>571500</xdr:colOff>
      <xdr:row>6</xdr:row>
      <xdr:rowOff>276225</xdr:rowOff>
    </xdr:from>
    <xdr:to>
      <xdr:col>9</xdr:col>
      <xdr:colOff>485775</xdr:colOff>
      <xdr:row>8</xdr:row>
      <xdr:rowOff>57150</xdr:rowOff>
    </xdr:to>
    <xdr:pic>
      <xdr:nvPicPr>
        <xdr:cNvPr id="10" name="Picture 24">
          <a:hlinkClick r:id="rId22"/>
        </xdr:cNvPr>
        <xdr:cNvPicPr preferRelativeResize="1">
          <a:picLocks noChangeAspect="0"/>
        </xdr:cNvPicPr>
      </xdr:nvPicPr>
      <xdr:blipFill>
        <a:blip r:embed="rId20"/>
        <a:stretch>
          <a:fillRect/>
        </a:stretch>
      </xdr:blipFill>
      <xdr:spPr>
        <a:xfrm>
          <a:off x="5448300" y="1647825"/>
          <a:ext cx="523875" cy="390525"/>
        </a:xfrm>
        <a:prstGeom prst="rect">
          <a:avLst/>
        </a:prstGeom>
        <a:noFill/>
        <a:ln w="9525" cmpd="sng">
          <a:noFill/>
        </a:ln>
      </xdr:spPr>
    </xdr:pic>
    <xdr:clientData/>
  </xdr:twoCellAnchor>
  <xdr:twoCellAnchor editAs="oneCell">
    <xdr:from>
      <xdr:col>8</xdr:col>
      <xdr:colOff>571500</xdr:colOff>
      <xdr:row>7</xdr:row>
      <xdr:rowOff>276225</xdr:rowOff>
    </xdr:from>
    <xdr:to>
      <xdr:col>9</xdr:col>
      <xdr:colOff>485775</xdr:colOff>
      <xdr:row>9</xdr:row>
      <xdr:rowOff>57150</xdr:rowOff>
    </xdr:to>
    <xdr:pic>
      <xdr:nvPicPr>
        <xdr:cNvPr id="11" name="Picture 25">
          <a:hlinkClick r:id="rId25"/>
        </xdr:cNvPr>
        <xdr:cNvPicPr preferRelativeResize="1">
          <a:picLocks noChangeAspect="0"/>
        </xdr:cNvPicPr>
      </xdr:nvPicPr>
      <xdr:blipFill>
        <a:blip r:embed="rId23"/>
        <a:stretch>
          <a:fillRect/>
        </a:stretch>
      </xdr:blipFill>
      <xdr:spPr>
        <a:xfrm>
          <a:off x="5448300" y="1952625"/>
          <a:ext cx="523875" cy="390525"/>
        </a:xfrm>
        <a:prstGeom prst="rect">
          <a:avLst/>
        </a:prstGeom>
        <a:noFill/>
        <a:ln w="9525" cmpd="sng">
          <a:noFill/>
        </a:ln>
      </xdr:spPr>
    </xdr:pic>
    <xdr:clientData/>
  </xdr:twoCellAnchor>
  <xdr:twoCellAnchor editAs="oneCell">
    <xdr:from>
      <xdr:col>8</xdr:col>
      <xdr:colOff>581025</xdr:colOff>
      <xdr:row>11</xdr:row>
      <xdr:rowOff>295275</xdr:rowOff>
    </xdr:from>
    <xdr:to>
      <xdr:col>9</xdr:col>
      <xdr:colOff>514350</xdr:colOff>
      <xdr:row>13</xdr:row>
      <xdr:rowOff>57150</xdr:rowOff>
    </xdr:to>
    <xdr:pic>
      <xdr:nvPicPr>
        <xdr:cNvPr id="12" name="Picture 26">
          <a:hlinkClick r:id="rId28"/>
        </xdr:cNvPr>
        <xdr:cNvPicPr preferRelativeResize="1">
          <a:picLocks noChangeAspect="0"/>
        </xdr:cNvPicPr>
      </xdr:nvPicPr>
      <xdr:blipFill>
        <a:blip r:embed="rId26"/>
        <a:stretch>
          <a:fillRect/>
        </a:stretch>
      </xdr:blipFill>
      <xdr:spPr>
        <a:xfrm>
          <a:off x="5457825" y="3190875"/>
          <a:ext cx="54292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5</xdr:row>
      <xdr:rowOff>9525</xdr:rowOff>
    </xdr:from>
    <xdr:to>
      <xdr:col>2</xdr:col>
      <xdr:colOff>6791325</xdr:colOff>
      <xdr:row>29</xdr:row>
      <xdr:rowOff>38100</xdr:rowOff>
    </xdr:to>
    <xdr:sp>
      <xdr:nvSpPr>
        <xdr:cNvPr id="1" name="TextBox 3"/>
        <xdr:cNvSpPr txBox="1">
          <a:spLocks noChangeArrowheads="1"/>
        </xdr:cNvSpPr>
      </xdr:nvSpPr>
      <xdr:spPr>
        <a:xfrm>
          <a:off x="1285875" y="1247775"/>
          <a:ext cx="6724650" cy="4600575"/>
        </a:xfrm>
        <a:prstGeom prst="rect">
          <a:avLst/>
        </a:prstGeom>
        <a:noFill/>
        <a:ln w="9525" cmpd="sng">
          <a:noFill/>
        </a:ln>
      </xdr:spPr>
      <xdr:txBody>
        <a:bodyPr vertOverflow="clip" wrap="square" lIns="0" tIns="0" rIns="0" bIns="0"/>
        <a:p>
          <a:pPr algn="l">
            <a:defRPr/>
          </a:pPr>
          <a:r>
            <a:rPr lang="en-US" cap="none" sz="800" b="0" i="0" u="none" baseline="0">
              <a:solidFill>
                <a:srgbClr val="333333"/>
              </a:solidFill>
              <a:latin typeface="Arial"/>
              <a:ea typeface="Arial"/>
              <a:cs typeface="Arial"/>
            </a:rPr>
            <a:t>This document does not represent an offer, constitute or form part of, and should not be construed as an advertisement, an offer or an invitation to subscribe to or to purchase securities of eircom Holdings (Ireland) Limited (the </a:t>
          </a:r>
          <a:r>
            <a:rPr lang="en-US" cap="none" sz="800" b="1" i="0" u="none" baseline="0">
              <a:solidFill>
                <a:srgbClr val="333333"/>
              </a:solidFill>
              <a:latin typeface="Arial"/>
              <a:ea typeface="Arial"/>
              <a:cs typeface="Arial"/>
            </a:rPr>
            <a:t>“Company”</a:t>
          </a:r>
          <a:r>
            <a:rPr lang="en-US" cap="none" sz="800" b="0" i="0" u="none" baseline="0">
              <a:solidFill>
                <a:srgbClr val="333333"/>
              </a:solidFill>
              <a:latin typeface="Arial"/>
              <a:ea typeface="Arial"/>
              <a:cs typeface="Arial"/>
            </a:rPr>
            <a:t>) or any entity holding shares directly or indirectly in it from time to time and its subsidiaries from time to time  (the </a:t>
          </a:r>
          <a:r>
            <a:rPr lang="en-US" cap="none" sz="800" b="1" i="0" u="none" baseline="0">
              <a:solidFill>
                <a:srgbClr val="333333"/>
              </a:solidFill>
              <a:latin typeface="Arial"/>
              <a:ea typeface="Arial"/>
              <a:cs typeface="Arial"/>
            </a:rPr>
            <a:t>"Group"</a:t>
          </a:r>
          <a:r>
            <a:rPr lang="en-US" cap="none" sz="800" b="0" i="0" u="none" baseline="0">
              <a:solidFill>
                <a:srgbClr val="333333"/>
              </a:solidFill>
              <a:latin typeface="Arial"/>
              <a:ea typeface="Arial"/>
              <a:cs typeface="Arial"/>
            </a:rPr>
            <a:t>), nor is the information or documents contained herein meant to serve as a basis for any kind of contractual or other obligation.
</a:t>
          </a:r>
          <a:r>
            <a:rPr lang="en-US" cap="none" sz="800" b="0" i="0" u="none" baseline="0">
              <a:solidFill>
                <a:srgbClr val="333333"/>
              </a:solidFill>
              <a:latin typeface="Arial"/>
              <a:ea typeface="Arial"/>
              <a:cs typeface="Arial"/>
            </a:rPr>
            <a:t>
</a:t>
          </a:r>
          <a:r>
            <a:rPr lang="en-US" cap="none" sz="800" b="0" i="0" u="none" baseline="0">
              <a:solidFill>
                <a:srgbClr val="333333"/>
              </a:solidFill>
              <a:latin typeface="Arial"/>
              <a:ea typeface="Arial"/>
              <a:cs typeface="Arial"/>
            </a:rPr>
            <a:t>This document does not form, and should not be construed as, the basis of any credit analysis or other evaluation an investment or lending recommendation, advice, a valuation or a due diligence review. The information contained in this document is for indicative purposes only. This document may include forward-looking statements regarding certain of the Group’s plans and its current goals, intentions, beliefs and expectations concerning, among other things, the Group’s future results of operation, financial condition, liquidity, prospects, growth, strategies and the industries in which the Group operates. These forward looking statements can be identified by the fact that they do not relate only to historical or current facts. Generally, but not always, words such as “may”, “could”, ‘should”, “will”, “expect”, “intend”, “estimate”, “anticipate”, “assume”, “believe”, “plan”, “seek”, “continue”, “target”, “goal”, “would”, or their negative variations or similar expressions identify forward looking statements. By their nature, forward-looking statements are inherently subject to risks and uncertainties because they relate to events and depend on circumstances that may or may not occur in the future. The Group cautions you that forward-looking statements are not guarantees of future performance and that its actual results of operations, financial condition and liquidity and the development of the industries in which the Group operates may differ materially from those made in or suggested by the forward-looking statements contained in this document. In addition, even if the Group’s results of operations, financial condition and liquidity and the development of the industries in which the Group operates are consistent with the forward-looking statements contained in this document, those past results or developments may not be indicative of results or developments in future periods.
</a:t>
          </a:r>
          <a:r>
            <a:rPr lang="en-US" cap="none" sz="800" b="0" i="0" u="none" baseline="0">
              <a:solidFill>
                <a:srgbClr val="333333"/>
              </a:solidFill>
              <a:latin typeface="Arial"/>
              <a:ea typeface="Arial"/>
              <a:cs typeface="Arial"/>
            </a:rPr>
            <a:t>
</a:t>
          </a:r>
          <a:r>
            <a:rPr lang="en-US" cap="none" sz="800" b="0" i="0" u="none" baseline="0">
              <a:solidFill>
                <a:srgbClr val="333333"/>
              </a:solidFill>
              <a:latin typeface="Arial"/>
              <a:ea typeface="Arial"/>
              <a:cs typeface="Arial"/>
            </a:rPr>
            <a:t>The Group does not undertake any obligation to review, update or confirm expectations or estimates or to release publicly any revisions to any forward-looking statements to reflect events that occur or circumstances that arise after the date of this document.
</a:t>
          </a:r>
          <a:r>
            <a:rPr lang="en-US" cap="none" sz="800" b="0" i="0" u="none" baseline="0">
              <a:solidFill>
                <a:srgbClr val="333333"/>
              </a:solidFill>
              <a:latin typeface="Arial"/>
              <a:ea typeface="Arial"/>
              <a:cs typeface="Arial"/>
            </a:rPr>
            <a:t>
</a:t>
          </a:r>
          <a:r>
            <a:rPr lang="en-US" cap="none" sz="800" b="0" i="0" u="none" baseline="0">
              <a:solidFill>
                <a:srgbClr val="333333"/>
              </a:solidFill>
              <a:latin typeface="Arial"/>
              <a:ea typeface="Arial"/>
              <a:cs typeface="Arial"/>
            </a:rPr>
            <a:t>No warranty or representation of any kind, express or implied, is or will be made in relation to, and to the fullest extent permissible by law, no responsibility or liability in contract, tort, or otherwise is or will be accepted by the Group or any of its officers, employees, advisers or agents, or any other party as to the accuracy, completeness or reasonableness of the information contained in this document, including any opinions, forecasts or projections. Nothing in this document shall be deemed to constitute such a representation or warranty or to constitute a recommendation to any person to acquire any securities. Any estimates and projections in this document were developed solely for the use of the Group at the time at which they were prepared and for limited purposes which may not meet the requirements or objectives of the recipient of this document. Nothing in this document should be considered to be a forecast of future profitability or financial position and none of the information in the document is or is intended to be a profit forecast or profit estimate.
</a:t>
          </a:r>
          <a:r>
            <a:rPr lang="en-US" cap="none" sz="800" b="0" i="0" u="none" baseline="0">
              <a:solidFill>
                <a:srgbClr val="333333"/>
              </a:solidFill>
              <a:latin typeface="Arial"/>
              <a:ea typeface="Arial"/>
              <a:cs typeface="Arial"/>
            </a:rPr>
            <a:t>
</a:t>
          </a:r>
          <a:r>
            <a:rPr lang="en-US" cap="none" sz="800" b="0" i="0" u="none" baseline="0">
              <a:solidFill>
                <a:srgbClr val="333333"/>
              </a:solidFill>
              <a:latin typeface="Arial"/>
              <a:ea typeface="Arial"/>
              <a:cs typeface="Arial"/>
            </a:rPr>
            <a:t>The Company is not providing advice (whether in relation to legal, tax or accounting issues or otherwise). You should receive legal, tax, accounting and any other necessary advice from your advisors in relation to the contents of this document.
</a:t>
          </a:r>
          <a:r>
            <a:rPr lang="en-US" cap="none" sz="800" b="0" i="0" u="none" baseline="0">
              <a:solidFill>
                <a:srgbClr val="333333"/>
              </a:solidFill>
              <a:latin typeface="Arial"/>
              <a:ea typeface="Arial"/>
              <a:cs typeface="Arial"/>
            </a:rPr>
            <a:t>
</a:t>
          </a:r>
          <a:r>
            <a:rPr lang="en-US" cap="none" sz="800" b="0" i="0" u="none" baseline="0">
              <a:solidFill>
                <a:srgbClr val="333333"/>
              </a:solidFill>
              <a:latin typeface="Arial"/>
              <a:ea typeface="Arial"/>
              <a:cs typeface="Arial"/>
            </a:rPr>
            <a:t>This document has not been approved by any regulatory authority. 
</a:t>
          </a:r>
          <a:r>
            <a:rPr lang="en-US" cap="none" sz="800" b="0" i="0" u="none" baseline="0">
              <a:solidFill>
                <a:srgbClr val="333333"/>
              </a:solidFill>
              <a:latin typeface="Arial"/>
              <a:ea typeface="Arial"/>
              <a:cs typeface="Arial"/>
            </a:rPr>
            <a:t>
</a:t>
          </a:r>
          <a:r>
            <a:rPr lang="en-US" cap="none" sz="800" b="0" i="0" u="none" baseline="0">
              <a:solidFill>
                <a:srgbClr val="333333"/>
              </a:solidFill>
              <a:latin typeface="Arial"/>
              <a:ea typeface="Arial"/>
              <a:cs typeface="Arial"/>
            </a:rPr>
            <a:t>The distribution of this document in certain jurisdictions outside of Ireland may be restricted by the laws of those jurisdictions. Accordingly, copies of this document must not be mailed or otherwise forwarded, distributed or sent into any jurisdiction where to do so would constitute a violation of the relevant laws of such a jurisdiction and the Group accepts no liability to any person in relation to its distribution in any jurisdiction.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ircom.ie\rdata\Investor%20Relations%20Michelle\Bondholder%20Reporting\Reporting%20qtr%20ended%20Sept%202016\MDNA\MDNA%20FY16.17%20Q1%20Workings%20v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Group Fixed Revenue by QTR"/>
      <sheetName val="Revenue YTD"/>
      <sheetName val="Group Mob Rev"/>
      <sheetName val="Group Mob Rev YTD"/>
      <sheetName val="Costs"/>
      <sheetName val="Costs YTD"/>
      <sheetName val="Group KPI's"/>
      <sheetName val="Consumer"/>
      <sheetName val="Business"/>
      <sheetName val="Wholesale"/>
      <sheetName val="Group Workings &gt;&gt;&gt;"/>
      <sheetName val="QTRs to YTD Rec"/>
      <sheetName val="Tots &amp; PY Tie back"/>
      <sheetName val="KPI's"/>
      <sheetName val="Fixed Churn Fina CC 16"/>
      <sheetName val="QTR KPIs"/>
      <sheetName val="Mobile ARPU &amp; Churn"/>
      <sheetName val="YTD KPI's"/>
      <sheetName val="Fixed ARPU incl promos"/>
      <sheetName val="Fixed Line Revenue"/>
      <sheetName val="Rev 15.16YTD"/>
      <sheetName val="Mobile Revenue"/>
      <sheetName val="Mob Rev 14.15YTD"/>
      <sheetName val="COS"/>
      <sheetName val="COS YTD"/>
      <sheetName val="Pay Costs"/>
      <sheetName val="Pay Costs YTD"/>
      <sheetName val="Non Pay Costs"/>
      <sheetName val="Consol"/>
      <sheetName val="Non Pay YTD"/>
      <sheetName val="Pre to Post Mig"/>
      <sheetName val="Mobile ARPU(Handset)_metfin16"/>
      <sheetName val="Wholesale Volumes"/>
      <sheetName val="Business Unit Extracts &gt;&gt;&gt;"/>
      <sheetName val="Retail Fixed KPI's Promo"/>
      <sheetName val="Fixed KPIs Consum promo "/>
      <sheetName val="F Consumer new"/>
      <sheetName val="Bus Fixed KPI's"/>
      <sheetName val="Bus Mob KPIs"/>
      <sheetName val="F Wholesale New"/>
      <sheetName val="Mobile KPI's Con Dept"/>
      <sheetName val="F Business New"/>
      <sheetName val="Networks Revenue"/>
      <sheetName val="Wholesale Revenue"/>
      <sheetName val="Wholesale KPIs (2)"/>
      <sheetName val="Networks Revenue (3)"/>
      <sheetName val="Sheet1"/>
      <sheetName val="Sheet2"/>
    </sheetNames>
    <sheetDataSet>
      <sheetData sheetId="7">
        <row r="32">
          <cell r="G32">
            <v>14.125</v>
          </cell>
        </row>
        <row r="34">
          <cell r="G34">
            <v>61.707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3:M17"/>
  <sheetViews>
    <sheetView showGridLines="0" zoomScale="90" zoomScaleNormal="90" zoomScalePageLayoutView="0" workbookViewId="0" topLeftCell="A1">
      <selection activeCell="I11" sqref="I11"/>
    </sheetView>
  </sheetViews>
  <sheetFormatPr defaultColWidth="9.140625" defaultRowHeight="15"/>
  <sheetData>
    <row r="3" spans="2:10" ht="15">
      <c r="B3" s="1"/>
      <c r="G3" s="1"/>
      <c r="H3" s="1"/>
      <c r="J3" s="1"/>
    </row>
    <row r="4" spans="2:10" ht="15">
      <c r="B4" s="1"/>
      <c r="F4" s="2" t="s">
        <v>0</v>
      </c>
      <c r="G4" s="3" t="s">
        <v>1</v>
      </c>
      <c r="H4" s="3"/>
      <c r="I4" s="3"/>
      <c r="J4" s="3" t="s">
        <v>2</v>
      </c>
    </row>
    <row r="5" spans="6:10" ht="24" customHeight="1">
      <c r="F5" s="2">
        <v>1</v>
      </c>
      <c r="G5" s="4" t="s">
        <v>3</v>
      </c>
      <c r="H5" s="4"/>
      <c r="I5" s="4"/>
      <c r="J5" s="5"/>
    </row>
    <row r="6" spans="6:10" ht="24" customHeight="1">
      <c r="F6" s="2">
        <f>F5+1</f>
        <v>2</v>
      </c>
      <c r="G6" s="4" t="s">
        <v>4</v>
      </c>
      <c r="H6" s="4"/>
      <c r="I6" s="4"/>
      <c r="J6" s="5"/>
    </row>
    <row r="7" spans="6:10" ht="24" customHeight="1">
      <c r="F7" s="2">
        <f aca="true" t="shared" si="0" ref="F7:F13">F6+1</f>
        <v>3</v>
      </c>
      <c r="G7" s="4" t="s">
        <v>5</v>
      </c>
      <c r="H7" s="4"/>
      <c r="I7" s="4"/>
      <c r="J7" s="5"/>
    </row>
    <row r="8" spans="6:10" ht="24" customHeight="1">
      <c r="F8" s="2">
        <f t="shared" si="0"/>
        <v>4</v>
      </c>
      <c r="G8" s="4" t="s">
        <v>6</v>
      </c>
      <c r="H8" s="4"/>
      <c r="I8" s="4"/>
      <c r="J8" s="5"/>
    </row>
    <row r="9" spans="6:10" ht="24" customHeight="1">
      <c r="F9" s="2">
        <f t="shared" si="0"/>
        <v>5</v>
      </c>
      <c r="G9" s="4" t="s">
        <v>7</v>
      </c>
      <c r="H9" s="4"/>
      <c r="I9" s="4"/>
      <c r="J9" s="5"/>
    </row>
    <row r="10" spans="6:10" ht="24" customHeight="1">
      <c r="F10" s="2">
        <f t="shared" si="0"/>
        <v>6</v>
      </c>
      <c r="G10" s="4" t="s">
        <v>8</v>
      </c>
      <c r="H10" s="4"/>
      <c r="I10" s="4"/>
      <c r="J10" s="5"/>
    </row>
    <row r="11" spans="6:10" ht="24" customHeight="1">
      <c r="F11" s="2">
        <f t="shared" si="0"/>
        <v>7</v>
      </c>
      <c r="G11" s="4" t="s">
        <v>9</v>
      </c>
      <c r="H11" s="4"/>
      <c r="I11" s="4"/>
      <c r="J11" s="5"/>
    </row>
    <row r="12" spans="6:10" ht="24" customHeight="1">
      <c r="F12" s="2">
        <f t="shared" si="0"/>
        <v>8</v>
      </c>
      <c r="G12" s="4" t="s">
        <v>10</v>
      </c>
      <c r="H12" s="4"/>
      <c r="I12" s="4"/>
      <c r="J12" s="5"/>
    </row>
    <row r="13" spans="6:10" ht="24" customHeight="1">
      <c r="F13" s="2">
        <f t="shared" si="0"/>
        <v>9</v>
      </c>
      <c r="G13" s="4" t="s">
        <v>11</v>
      </c>
      <c r="H13" s="4"/>
      <c r="I13" s="4"/>
      <c r="J13" s="5"/>
    </row>
    <row r="16" spans="5:13" ht="15">
      <c r="E16" s="6"/>
      <c r="F16" s="6"/>
      <c r="G16" s="6"/>
      <c r="H16" s="6"/>
      <c r="I16" s="6"/>
      <c r="J16" s="6"/>
      <c r="K16" s="6"/>
      <c r="L16" s="6"/>
      <c r="M16" s="6"/>
    </row>
    <row r="17" spans="5:13" ht="15">
      <c r="E17" s="6"/>
      <c r="F17" s="6"/>
      <c r="G17" s="6"/>
      <c r="H17" s="6"/>
      <c r="I17" s="6"/>
      <c r="J17" s="6"/>
      <c r="K17" s="6"/>
      <c r="L17" s="6"/>
      <c r="M17" s="6"/>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79" r:id="rId2"/>
  <drawing r:id="rId1"/>
</worksheet>
</file>

<file path=xl/worksheets/sheet10.xml><?xml version="1.0" encoding="utf-8"?>
<worksheet xmlns="http://schemas.openxmlformats.org/spreadsheetml/2006/main" xmlns:r="http://schemas.openxmlformats.org/officeDocument/2006/relationships">
  <sheetPr>
    <tabColor rgb="FF003380"/>
    <pageSetUpPr fitToPage="1"/>
  </sheetPr>
  <dimension ref="A1:BW40"/>
  <sheetViews>
    <sheetView showGridLines="0" zoomScale="85" zoomScaleNormal="85" zoomScalePageLayoutView="0" workbookViewId="0" topLeftCell="A1">
      <pane xSplit="2" ySplit="4" topLeftCell="M7" activePane="bottomRight" state="frozen"/>
      <selection pane="topLeft" activeCell="A1" sqref="A1"/>
      <selection pane="topRight" activeCell="C1" sqref="C1"/>
      <selection pane="bottomLeft" activeCell="A5" sqref="A5"/>
      <selection pane="bottomRight" activeCell="B10" sqref="B10"/>
    </sheetView>
  </sheetViews>
  <sheetFormatPr defaultColWidth="9.140625" defaultRowHeight="15"/>
  <cols>
    <col min="1" max="1" width="2.7109375" style="76" customWidth="1"/>
    <col min="2" max="2" width="35.421875" style="76" customWidth="1"/>
    <col min="3" max="3" width="11.7109375" style="76" customWidth="1"/>
    <col min="4" max="6" width="10.7109375" style="76" customWidth="1"/>
    <col min="7" max="7" width="12.28125" style="167" customWidth="1"/>
    <col min="8" max="12" width="9.7109375" style="167" customWidth="1"/>
    <col min="13" max="14" width="9.140625" style="76" customWidth="1"/>
    <col min="15" max="17" width="9.7109375" style="167" customWidth="1"/>
    <col min="18" max="18" width="9.140625" style="76" customWidth="1"/>
    <col min="19" max="75" width="9.140625" style="168" customWidth="1"/>
    <col min="76" max="16384" width="9.140625" style="76" customWidth="1"/>
  </cols>
  <sheetData>
    <row r="1" spans="2:6" ht="12.75">
      <c r="B1" s="166"/>
      <c r="C1" s="166"/>
      <c r="D1" s="166"/>
      <c r="E1" s="166"/>
      <c r="F1" s="166"/>
    </row>
    <row r="2" spans="2:6" ht="12.75">
      <c r="B2" s="166"/>
      <c r="C2" s="166"/>
      <c r="D2" s="166"/>
      <c r="E2" s="166"/>
      <c r="F2" s="166"/>
    </row>
    <row r="3" spans="2:6" ht="12.75">
      <c r="B3" s="166"/>
      <c r="C3" s="166"/>
      <c r="D3" s="166"/>
      <c r="E3" s="166"/>
      <c r="F3" s="166"/>
    </row>
    <row r="4" spans="1:18" ht="15.75" customHeight="1">
      <c r="A4" s="169" t="s">
        <v>104</v>
      </c>
      <c r="B4" s="169"/>
      <c r="C4" s="169"/>
      <c r="D4" s="169"/>
      <c r="E4" s="169"/>
      <c r="F4" s="169"/>
      <c r="G4" s="169"/>
      <c r="H4" s="170"/>
      <c r="I4" s="170"/>
      <c r="J4" s="170"/>
      <c r="K4" s="170"/>
      <c r="L4" s="170"/>
      <c r="M4" s="171"/>
      <c r="N4" s="171"/>
      <c r="O4" s="170"/>
      <c r="P4" s="170"/>
      <c r="Q4" s="170"/>
      <c r="R4" s="171"/>
    </row>
    <row r="5" spans="1:75" s="102" customFormat="1" ht="15.75" customHeight="1">
      <c r="A5" s="104"/>
      <c r="B5" s="104"/>
      <c r="C5" s="149"/>
      <c r="D5" s="149"/>
      <c r="E5" s="149"/>
      <c r="F5" s="149"/>
      <c r="G5" s="149"/>
      <c r="H5" s="103"/>
      <c r="I5" s="103"/>
      <c r="J5" s="103"/>
      <c r="K5" s="103"/>
      <c r="L5" s="103"/>
      <c r="M5" s="150"/>
      <c r="N5" s="150"/>
      <c r="O5" s="103"/>
      <c r="P5" s="103"/>
      <c r="Q5" s="103"/>
      <c r="R5" s="150"/>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2"/>
      <c r="AW5" s="172"/>
      <c r="AX5" s="172"/>
      <c r="AY5" s="172"/>
      <c r="AZ5" s="172"/>
      <c r="BA5" s="172"/>
      <c r="BB5" s="172"/>
      <c r="BC5" s="172"/>
      <c r="BD5" s="172"/>
      <c r="BE5" s="172"/>
      <c r="BF5" s="172"/>
      <c r="BG5" s="172"/>
      <c r="BH5" s="172"/>
      <c r="BI5" s="172"/>
      <c r="BJ5" s="172"/>
      <c r="BK5" s="172"/>
      <c r="BL5" s="172"/>
      <c r="BM5" s="172"/>
      <c r="BN5" s="172"/>
      <c r="BO5" s="172"/>
      <c r="BP5" s="172"/>
      <c r="BQ5" s="172"/>
      <c r="BR5" s="172"/>
      <c r="BS5" s="172"/>
      <c r="BT5" s="172"/>
      <c r="BU5" s="172"/>
      <c r="BV5" s="172"/>
      <c r="BW5" s="172"/>
    </row>
    <row r="6" spans="1:18" ht="15.75" customHeight="1">
      <c r="A6" s="107"/>
      <c r="B6" s="107"/>
      <c r="C6" s="62" t="s">
        <v>14</v>
      </c>
      <c r="D6" s="62" t="s">
        <v>15</v>
      </c>
      <c r="E6" s="62" t="s">
        <v>16</v>
      </c>
      <c r="F6" s="63" t="s">
        <v>17</v>
      </c>
      <c r="G6" s="64" t="s">
        <v>18</v>
      </c>
      <c r="H6" s="62" t="s">
        <v>19</v>
      </c>
      <c r="I6" s="62" t="s">
        <v>20</v>
      </c>
      <c r="J6" s="62" t="s">
        <v>21</v>
      </c>
      <c r="K6" s="62" t="s">
        <v>22</v>
      </c>
      <c r="L6" s="64" t="s">
        <v>23</v>
      </c>
      <c r="M6" s="62" t="s">
        <v>24</v>
      </c>
      <c r="N6" s="62" t="s">
        <v>25</v>
      </c>
      <c r="O6" s="62" t="s">
        <v>26</v>
      </c>
      <c r="P6" s="62" t="s">
        <v>145</v>
      </c>
      <c r="Q6" s="64" t="s">
        <v>146</v>
      </c>
      <c r="R6" s="62" t="s">
        <v>151</v>
      </c>
    </row>
    <row r="7" spans="1:18" ht="15.75" customHeight="1">
      <c r="A7" s="152"/>
      <c r="B7" s="153" t="s">
        <v>98</v>
      </c>
      <c r="C7" s="154">
        <v>263</v>
      </c>
      <c r="D7" s="154">
        <v>257</v>
      </c>
      <c r="E7" s="154">
        <v>252</v>
      </c>
      <c r="F7" s="154">
        <v>250</v>
      </c>
      <c r="G7" s="97">
        <f>F7</f>
        <v>250</v>
      </c>
      <c r="H7" s="154">
        <v>245</v>
      </c>
      <c r="I7" s="154">
        <v>242</v>
      </c>
      <c r="J7" s="154">
        <v>237</v>
      </c>
      <c r="K7" s="154">
        <v>229</v>
      </c>
      <c r="L7" s="97">
        <f>K7</f>
        <v>229</v>
      </c>
      <c r="M7" s="154">
        <v>224</v>
      </c>
      <c r="N7" s="154">
        <v>220</v>
      </c>
      <c r="O7" s="154">
        <v>215</v>
      </c>
      <c r="P7" s="154">
        <v>213</v>
      </c>
      <c r="Q7" s="97">
        <v>213</v>
      </c>
      <c r="R7" s="154">
        <v>209</v>
      </c>
    </row>
    <row r="8" spans="1:18" ht="15.75" customHeight="1">
      <c r="A8" s="152"/>
      <c r="B8" s="153" t="s">
        <v>99</v>
      </c>
      <c r="C8" s="154">
        <v>85</v>
      </c>
      <c r="D8" s="154">
        <v>86</v>
      </c>
      <c r="E8" s="154">
        <v>86</v>
      </c>
      <c r="F8" s="154">
        <v>87</v>
      </c>
      <c r="G8" s="97">
        <f>F8</f>
        <v>87</v>
      </c>
      <c r="H8" s="154">
        <v>87</v>
      </c>
      <c r="I8" s="154">
        <v>87</v>
      </c>
      <c r="J8" s="154">
        <v>85</v>
      </c>
      <c r="K8" s="154">
        <v>81</v>
      </c>
      <c r="L8" s="97">
        <f>K8</f>
        <v>81</v>
      </c>
      <c r="M8" s="154">
        <v>81</v>
      </c>
      <c r="N8" s="154">
        <v>80</v>
      </c>
      <c r="O8" s="154">
        <v>79</v>
      </c>
      <c r="P8" s="154">
        <v>79.2</v>
      </c>
      <c r="Q8" s="97">
        <v>79.2</v>
      </c>
      <c r="R8" s="154">
        <v>79</v>
      </c>
    </row>
    <row r="9" spans="1:75" s="176" customFormat="1" ht="15.75" customHeight="1">
      <c r="A9" s="155"/>
      <c r="B9" s="156" t="s">
        <v>111</v>
      </c>
      <c r="C9" s="158">
        <v>3</v>
      </c>
      <c r="D9" s="173">
        <v>4</v>
      </c>
      <c r="E9" s="173">
        <v>6</v>
      </c>
      <c r="F9" s="173">
        <v>9</v>
      </c>
      <c r="G9" s="174">
        <f>F9</f>
        <v>9</v>
      </c>
      <c r="H9" s="173">
        <v>11</v>
      </c>
      <c r="I9" s="173">
        <v>14</v>
      </c>
      <c r="J9" s="173">
        <v>16</v>
      </c>
      <c r="K9" s="173">
        <v>18</v>
      </c>
      <c r="L9" s="174">
        <f>K9</f>
        <v>18</v>
      </c>
      <c r="M9" s="173">
        <v>21</v>
      </c>
      <c r="N9" s="173">
        <v>23</v>
      </c>
      <c r="O9" s="173">
        <v>26</v>
      </c>
      <c r="P9" s="173">
        <v>29</v>
      </c>
      <c r="Q9" s="174">
        <v>29</v>
      </c>
      <c r="R9" s="173">
        <v>31</v>
      </c>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row>
    <row r="10" spans="1:18" ht="15.75" customHeight="1">
      <c r="A10" s="75"/>
      <c r="B10" s="75"/>
      <c r="C10" s="75"/>
      <c r="D10" s="75"/>
      <c r="E10" s="75"/>
      <c r="F10" s="75"/>
      <c r="G10" s="75"/>
      <c r="H10" s="75"/>
      <c r="I10" s="75"/>
      <c r="J10" s="75"/>
      <c r="K10" s="84"/>
      <c r="L10" s="84"/>
      <c r="M10" s="84"/>
      <c r="N10" s="84"/>
      <c r="O10" s="75"/>
      <c r="P10" s="75"/>
      <c r="Q10" s="84"/>
      <c r="R10" s="84"/>
    </row>
    <row r="11" spans="1:18" ht="15.75" customHeight="1">
      <c r="A11" s="169" t="s">
        <v>105</v>
      </c>
      <c r="B11" s="169"/>
      <c r="C11" s="169"/>
      <c r="D11" s="169"/>
      <c r="E11" s="169"/>
      <c r="F11" s="169"/>
      <c r="G11" s="169"/>
      <c r="H11" s="169"/>
      <c r="I11" s="169"/>
      <c r="J11" s="169"/>
      <c r="K11" s="170"/>
      <c r="L11" s="170"/>
      <c r="M11" s="170"/>
      <c r="N11" s="170"/>
      <c r="O11" s="169"/>
      <c r="P11" s="169"/>
      <c r="Q11" s="170"/>
      <c r="R11" s="170"/>
    </row>
    <row r="12" spans="1:75" s="102" customFormat="1" ht="15.75" customHeight="1">
      <c r="A12" s="104"/>
      <c r="B12" s="104"/>
      <c r="C12" s="149"/>
      <c r="D12" s="149"/>
      <c r="E12" s="149"/>
      <c r="F12" s="149"/>
      <c r="G12" s="149"/>
      <c r="H12" s="149"/>
      <c r="I12" s="149"/>
      <c r="J12" s="149"/>
      <c r="K12" s="103"/>
      <c r="L12" s="103"/>
      <c r="M12" s="103"/>
      <c r="N12" s="103"/>
      <c r="O12" s="149"/>
      <c r="P12" s="149"/>
      <c r="Q12" s="103"/>
      <c r="R12" s="103"/>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c r="BW12" s="172"/>
    </row>
    <row r="13" spans="1:18" ht="15.75" customHeight="1">
      <c r="A13" s="107"/>
      <c r="B13" s="107"/>
      <c r="C13" s="62" t="s">
        <v>14</v>
      </c>
      <c r="D13" s="62" t="s">
        <v>15</v>
      </c>
      <c r="E13" s="62" t="s">
        <v>16</v>
      </c>
      <c r="F13" s="63" t="s">
        <v>17</v>
      </c>
      <c r="G13" s="64" t="s">
        <v>18</v>
      </c>
      <c r="H13" s="62" t="s">
        <v>19</v>
      </c>
      <c r="I13" s="62" t="s">
        <v>20</v>
      </c>
      <c r="J13" s="62" t="s">
        <v>21</v>
      </c>
      <c r="K13" s="62" t="s">
        <v>22</v>
      </c>
      <c r="L13" s="64" t="s">
        <v>23</v>
      </c>
      <c r="M13" s="62" t="s">
        <v>24</v>
      </c>
      <c r="N13" s="62" t="s">
        <v>25</v>
      </c>
      <c r="O13" s="62" t="s">
        <v>26</v>
      </c>
      <c r="P13" s="62" t="s">
        <v>145</v>
      </c>
      <c r="Q13" s="64" t="s">
        <v>146</v>
      </c>
      <c r="R13" s="62" t="s">
        <v>151</v>
      </c>
    </row>
    <row r="14" spans="1:18" ht="15.75" customHeight="1">
      <c r="A14" s="152"/>
      <c r="B14" s="153" t="s">
        <v>102</v>
      </c>
      <c r="C14" s="96">
        <v>55</v>
      </c>
      <c r="D14" s="96">
        <v>62</v>
      </c>
      <c r="E14" s="96">
        <v>65</v>
      </c>
      <c r="F14" s="96">
        <v>71</v>
      </c>
      <c r="G14" s="97">
        <f>F14</f>
        <v>71</v>
      </c>
      <c r="H14" s="96">
        <v>75</v>
      </c>
      <c r="I14" s="96">
        <v>79</v>
      </c>
      <c r="J14" s="96">
        <v>83</v>
      </c>
      <c r="K14" s="96">
        <v>90</v>
      </c>
      <c r="L14" s="97">
        <f>K14</f>
        <v>90</v>
      </c>
      <c r="M14" s="154">
        <v>96</v>
      </c>
      <c r="N14" s="154">
        <v>99</v>
      </c>
      <c r="O14" s="154">
        <v>100</v>
      </c>
      <c r="P14" s="154">
        <v>100</v>
      </c>
      <c r="Q14" s="97">
        <v>100</v>
      </c>
      <c r="R14" s="154">
        <v>102</v>
      </c>
    </row>
    <row r="15" spans="1:75" s="178" customFormat="1" ht="15.75" customHeight="1">
      <c r="A15" s="163"/>
      <c r="B15" s="164" t="s">
        <v>103</v>
      </c>
      <c r="C15" s="165">
        <f>SUM(C14)</f>
        <v>55</v>
      </c>
      <c r="D15" s="165">
        <f>SUM(D14)</f>
        <v>62</v>
      </c>
      <c r="E15" s="165">
        <f>SUM(E14)</f>
        <v>65</v>
      </c>
      <c r="F15" s="165">
        <f>SUM(F14)</f>
        <v>71</v>
      </c>
      <c r="G15" s="113">
        <f>F15</f>
        <v>71</v>
      </c>
      <c r="H15" s="165">
        <f>SUM(H14)</f>
        <v>75</v>
      </c>
      <c r="I15" s="165">
        <f>SUM(I14)</f>
        <v>79</v>
      </c>
      <c r="J15" s="165">
        <f>SUM(J14)</f>
        <v>83</v>
      </c>
      <c r="K15" s="165">
        <f>SUM(K14)</f>
        <v>90</v>
      </c>
      <c r="L15" s="113">
        <f>K15</f>
        <v>90</v>
      </c>
      <c r="M15" s="165">
        <f>SUM(M14)</f>
        <v>96</v>
      </c>
      <c r="N15" s="165">
        <f>SUM(N14)</f>
        <v>99</v>
      </c>
      <c r="O15" s="165">
        <f>SUM(O14)</f>
        <v>100</v>
      </c>
      <c r="P15" s="165">
        <f>SUM(P14)</f>
        <v>100</v>
      </c>
      <c r="Q15" s="113">
        <f>P15</f>
        <v>100</v>
      </c>
      <c r="R15" s="165">
        <f>SUM(R14)</f>
        <v>102</v>
      </c>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row>
    <row r="16" spans="1:18" ht="12.75">
      <c r="A16" s="75"/>
      <c r="B16" s="105"/>
      <c r="C16" s="75"/>
      <c r="D16" s="75"/>
      <c r="E16" s="75"/>
      <c r="F16" s="75"/>
      <c r="G16" s="84"/>
      <c r="H16" s="75"/>
      <c r="I16" s="75"/>
      <c r="J16" s="75"/>
      <c r="K16" s="84"/>
      <c r="L16" s="84"/>
      <c r="M16" s="84"/>
      <c r="N16" s="84"/>
      <c r="O16" s="75"/>
      <c r="P16" s="75"/>
      <c r="Q16" s="84"/>
      <c r="R16" s="84"/>
    </row>
    <row r="17" spans="1:75" ht="12.75">
      <c r="A17" s="59"/>
      <c r="B17" s="59"/>
      <c r="C17" s="59"/>
      <c r="D17" s="59"/>
      <c r="E17" s="59"/>
      <c r="F17" s="59"/>
      <c r="G17" s="59"/>
      <c r="H17" s="59"/>
      <c r="I17" s="59"/>
      <c r="J17" s="59"/>
      <c r="K17" s="59"/>
      <c r="L17" s="59"/>
      <c r="M17" s="59"/>
      <c r="N17" s="59"/>
      <c r="O17" s="59"/>
      <c r="P17" s="59"/>
      <c r="Q17" s="59"/>
      <c r="R17" s="59"/>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row>
    <row r="18" spans="1:75" ht="12.75">
      <c r="A18" s="60"/>
      <c r="B18" s="60"/>
      <c r="C18" s="60"/>
      <c r="D18" s="60"/>
      <c r="E18" s="60"/>
      <c r="F18" s="60"/>
      <c r="G18" s="60"/>
      <c r="H18" s="60"/>
      <c r="I18" s="60"/>
      <c r="J18" s="60"/>
      <c r="K18" s="60"/>
      <c r="L18" s="60"/>
      <c r="M18" s="60"/>
      <c r="N18" s="60"/>
      <c r="O18" s="76"/>
      <c r="P18" s="76"/>
      <c r="Q18" s="60"/>
      <c r="R18" s="60"/>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row>
    <row r="19" spans="1:75" ht="12.75">
      <c r="A19" s="60"/>
      <c r="B19" s="60"/>
      <c r="C19" s="60"/>
      <c r="D19" s="60"/>
      <c r="E19" s="60"/>
      <c r="F19" s="60"/>
      <c r="G19" s="60"/>
      <c r="H19" s="60"/>
      <c r="I19" s="60"/>
      <c r="J19" s="60"/>
      <c r="K19" s="60"/>
      <c r="L19" s="60"/>
      <c r="M19" s="60"/>
      <c r="N19" s="60"/>
      <c r="O19" s="76"/>
      <c r="P19" s="76"/>
      <c r="Q19" s="60"/>
      <c r="R19" s="60"/>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row>
    <row r="20" spans="1:75" ht="12.75">
      <c r="A20" s="60"/>
      <c r="B20" s="60"/>
      <c r="C20" s="60"/>
      <c r="D20" s="60"/>
      <c r="E20" s="60"/>
      <c r="F20" s="60"/>
      <c r="G20" s="60"/>
      <c r="H20" s="60"/>
      <c r="I20" s="60"/>
      <c r="J20" s="60"/>
      <c r="K20" s="60"/>
      <c r="L20" s="60"/>
      <c r="M20" s="60"/>
      <c r="N20" s="60"/>
      <c r="O20" s="76"/>
      <c r="P20" s="76"/>
      <c r="Q20" s="60"/>
      <c r="R20" s="60"/>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row>
    <row r="21" spans="1:75" ht="12.75">
      <c r="A21" s="60"/>
      <c r="B21" s="60"/>
      <c r="C21" s="60"/>
      <c r="D21" s="60"/>
      <c r="E21" s="60"/>
      <c r="F21" s="60"/>
      <c r="G21" s="60"/>
      <c r="H21" s="60"/>
      <c r="I21" s="60"/>
      <c r="J21" s="60"/>
      <c r="K21" s="60"/>
      <c r="L21" s="60"/>
      <c r="M21" s="60"/>
      <c r="N21" s="60"/>
      <c r="O21" s="76"/>
      <c r="P21" s="76"/>
      <c r="Q21" s="60"/>
      <c r="R21" s="60"/>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row>
    <row r="22" spans="1:75" ht="12.75">
      <c r="A22" s="60"/>
      <c r="B22" s="60"/>
      <c r="C22" s="60"/>
      <c r="D22" s="60"/>
      <c r="E22" s="60"/>
      <c r="F22" s="60"/>
      <c r="G22" s="60"/>
      <c r="H22" s="60"/>
      <c r="I22" s="60"/>
      <c r="J22" s="60"/>
      <c r="K22" s="60"/>
      <c r="L22" s="60"/>
      <c r="M22" s="60"/>
      <c r="N22" s="60"/>
      <c r="O22" s="76"/>
      <c r="P22" s="76"/>
      <c r="Q22" s="60"/>
      <c r="R22" s="60"/>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row>
    <row r="23" spans="1:75" ht="12.75">
      <c r="A23" s="60"/>
      <c r="B23" s="60"/>
      <c r="C23" s="60"/>
      <c r="D23" s="60"/>
      <c r="E23" s="60"/>
      <c r="F23" s="60"/>
      <c r="G23" s="60"/>
      <c r="H23" s="60"/>
      <c r="I23" s="60"/>
      <c r="J23" s="60"/>
      <c r="K23" s="60"/>
      <c r="L23" s="60"/>
      <c r="M23" s="60"/>
      <c r="N23" s="60"/>
      <c r="O23" s="60"/>
      <c r="P23" s="60"/>
      <c r="Q23" s="60"/>
      <c r="R23" s="60"/>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row>
    <row r="24" spans="1:75" ht="12.75">
      <c r="A24" s="60"/>
      <c r="B24" s="60"/>
      <c r="C24" s="60"/>
      <c r="D24" s="60"/>
      <c r="E24" s="60"/>
      <c r="F24" s="60"/>
      <c r="G24" s="60"/>
      <c r="H24" s="60"/>
      <c r="I24" s="60"/>
      <c r="J24" s="60"/>
      <c r="K24" s="60"/>
      <c r="L24" s="60"/>
      <c r="M24" s="60"/>
      <c r="N24" s="60"/>
      <c r="O24" s="60"/>
      <c r="P24" s="60"/>
      <c r="Q24" s="60"/>
      <c r="R24" s="60"/>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row>
    <row r="25" spans="1:75" ht="12.75">
      <c r="A25" s="60"/>
      <c r="B25" s="60"/>
      <c r="C25" s="60"/>
      <c r="D25" s="60"/>
      <c r="E25" s="60"/>
      <c r="F25" s="60"/>
      <c r="G25" s="60"/>
      <c r="H25" s="60"/>
      <c r="I25" s="60"/>
      <c r="J25" s="60"/>
      <c r="K25" s="60"/>
      <c r="L25" s="60"/>
      <c r="M25" s="60"/>
      <c r="N25" s="60"/>
      <c r="O25" s="60"/>
      <c r="P25" s="60"/>
      <c r="Q25" s="60"/>
      <c r="R25" s="60"/>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row>
    <row r="26" spans="1:75" ht="12.75">
      <c r="A26" s="60"/>
      <c r="B26" s="60"/>
      <c r="C26" s="60"/>
      <c r="D26" s="60"/>
      <c r="E26" s="60"/>
      <c r="F26" s="60"/>
      <c r="G26" s="60"/>
      <c r="H26" s="60"/>
      <c r="I26" s="60"/>
      <c r="J26" s="60"/>
      <c r="K26" s="60"/>
      <c r="L26" s="60"/>
      <c r="M26" s="60"/>
      <c r="N26" s="60"/>
      <c r="O26" s="60"/>
      <c r="P26" s="60"/>
      <c r="Q26" s="60"/>
      <c r="R26" s="60"/>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row>
    <row r="27" spans="1:75" ht="12.75">
      <c r="A27" s="60"/>
      <c r="B27" s="60"/>
      <c r="C27" s="60"/>
      <c r="D27" s="60"/>
      <c r="E27" s="60"/>
      <c r="F27" s="60"/>
      <c r="G27" s="60"/>
      <c r="H27" s="60"/>
      <c r="I27" s="60"/>
      <c r="J27" s="60"/>
      <c r="K27" s="60"/>
      <c r="L27" s="60"/>
      <c r="M27" s="60"/>
      <c r="N27" s="60"/>
      <c r="O27" s="60"/>
      <c r="P27" s="60"/>
      <c r="Q27" s="60"/>
      <c r="R27" s="60"/>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row>
    <row r="28" spans="1:75" ht="12.75">
      <c r="A28" s="60"/>
      <c r="B28" s="60"/>
      <c r="C28" s="60"/>
      <c r="D28" s="60"/>
      <c r="E28" s="60"/>
      <c r="F28" s="60"/>
      <c r="G28" s="60"/>
      <c r="H28" s="60"/>
      <c r="I28" s="60"/>
      <c r="J28" s="60"/>
      <c r="K28" s="60"/>
      <c r="L28" s="60"/>
      <c r="M28" s="60"/>
      <c r="N28" s="60"/>
      <c r="O28" s="60"/>
      <c r="P28" s="60"/>
      <c r="Q28" s="60"/>
      <c r="R28" s="60"/>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row>
    <row r="29" spans="1:75" ht="12.75">
      <c r="A29" s="60"/>
      <c r="B29" s="60"/>
      <c r="C29" s="60"/>
      <c r="D29" s="60"/>
      <c r="E29" s="60"/>
      <c r="F29" s="60"/>
      <c r="G29" s="60"/>
      <c r="H29" s="60"/>
      <c r="I29" s="60"/>
      <c r="J29" s="60"/>
      <c r="K29" s="60"/>
      <c r="L29" s="60"/>
      <c r="M29" s="60"/>
      <c r="N29" s="60"/>
      <c r="O29" s="60"/>
      <c r="P29" s="60"/>
      <c r="Q29" s="60"/>
      <c r="R29" s="60"/>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row>
    <row r="30" spans="1:75" ht="12.75">
      <c r="A30" s="60"/>
      <c r="B30" s="60"/>
      <c r="C30" s="60"/>
      <c r="D30" s="60"/>
      <c r="E30" s="60"/>
      <c r="F30" s="60"/>
      <c r="G30" s="60"/>
      <c r="H30" s="60"/>
      <c r="I30" s="60"/>
      <c r="J30" s="60"/>
      <c r="K30" s="60"/>
      <c r="L30" s="60"/>
      <c r="M30" s="60"/>
      <c r="N30" s="60"/>
      <c r="O30" s="60"/>
      <c r="P30" s="60"/>
      <c r="Q30" s="60"/>
      <c r="R30" s="60"/>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row>
    <row r="31" spans="1:75" ht="12.75">
      <c r="A31" s="60"/>
      <c r="B31" s="60"/>
      <c r="C31" s="60"/>
      <c r="D31" s="60"/>
      <c r="E31" s="60"/>
      <c r="F31" s="60"/>
      <c r="G31" s="60"/>
      <c r="H31" s="60"/>
      <c r="I31" s="60"/>
      <c r="J31" s="60"/>
      <c r="K31" s="60"/>
      <c r="L31" s="60"/>
      <c r="M31" s="60"/>
      <c r="N31" s="60"/>
      <c r="O31" s="60"/>
      <c r="P31" s="60"/>
      <c r="Q31" s="60"/>
      <c r="R31" s="60"/>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row>
    <row r="32" spans="1:75" ht="12.75">
      <c r="A32" s="60"/>
      <c r="B32" s="60"/>
      <c r="C32" s="60"/>
      <c r="D32" s="60"/>
      <c r="E32" s="60"/>
      <c r="F32" s="60"/>
      <c r="G32" s="60"/>
      <c r="H32" s="60"/>
      <c r="I32" s="60"/>
      <c r="J32" s="60"/>
      <c r="K32" s="60"/>
      <c r="L32" s="60"/>
      <c r="M32" s="60"/>
      <c r="N32" s="60"/>
      <c r="O32" s="60"/>
      <c r="P32" s="60"/>
      <c r="Q32" s="60"/>
      <c r="R32" s="60"/>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row>
    <row r="33" spans="1:75" ht="12.75">
      <c r="A33" s="60"/>
      <c r="B33" s="60"/>
      <c r="C33" s="60"/>
      <c r="D33" s="60"/>
      <c r="E33" s="60"/>
      <c r="F33" s="60"/>
      <c r="G33" s="60"/>
      <c r="H33" s="60"/>
      <c r="I33" s="60"/>
      <c r="J33" s="60"/>
      <c r="K33" s="60"/>
      <c r="L33" s="60"/>
      <c r="M33" s="60"/>
      <c r="N33" s="60"/>
      <c r="O33" s="60"/>
      <c r="P33" s="60"/>
      <c r="Q33" s="60"/>
      <c r="R33" s="60"/>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row>
    <row r="34" spans="1:75" ht="12.75">
      <c r="A34" s="60"/>
      <c r="B34" s="60"/>
      <c r="C34" s="60"/>
      <c r="D34" s="60"/>
      <c r="E34" s="60"/>
      <c r="F34" s="60"/>
      <c r="G34" s="60"/>
      <c r="H34" s="60"/>
      <c r="I34" s="60"/>
      <c r="J34" s="60"/>
      <c r="K34" s="60"/>
      <c r="L34" s="60"/>
      <c r="M34" s="60"/>
      <c r="N34" s="60"/>
      <c r="O34" s="60"/>
      <c r="P34" s="60"/>
      <c r="Q34" s="60"/>
      <c r="R34" s="60"/>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row>
    <row r="35" spans="1:75" ht="12.75">
      <c r="A35" s="60"/>
      <c r="B35" s="60"/>
      <c r="C35" s="60"/>
      <c r="D35" s="60"/>
      <c r="E35" s="60"/>
      <c r="F35" s="60"/>
      <c r="G35" s="60"/>
      <c r="H35" s="60"/>
      <c r="I35" s="60"/>
      <c r="J35" s="60"/>
      <c r="K35" s="60"/>
      <c r="L35" s="60"/>
      <c r="M35" s="60"/>
      <c r="N35" s="60"/>
      <c r="O35" s="60"/>
      <c r="P35" s="60"/>
      <c r="Q35" s="60"/>
      <c r="R35" s="60"/>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row>
    <row r="36" spans="1:75" ht="12.75">
      <c r="A36" s="60"/>
      <c r="B36" s="60"/>
      <c r="C36" s="60"/>
      <c r="D36" s="60"/>
      <c r="E36" s="60"/>
      <c r="F36" s="60"/>
      <c r="G36" s="60"/>
      <c r="H36" s="60"/>
      <c r="I36" s="60"/>
      <c r="J36" s="60"/>
      <c r="K36" s="60"/>
      <c r="L36" s="60"/>
      <c r="M36" s="60"/>
      <c r="N36" s="60"/>
      <c r="O36" s="60"/>
      <c r="P36" s="60"/>
      <c r="Q36" s="60"/>
      <c r="R36" s="60"/>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row>
    <row r="37" spans="1:75" ht="12.75">
      <c r="A37" s="60"/>
      <c r="B37" s="60"/>
      <c r="C37" s="60"/>
      <c r="D37" s="60"/>
      <c r="E37" s="60"/>
      <c r="F37" s="60"/>
      <c r="G37" s="60"/>
      <c r="H37" s="60"/>
      <c r="I37" s="60"/>
      <c r="J37" s="60"/>
      <c r="K37" s="60"/>
      <c r="L37" s="60"/>
      <c r="M37" s="60"/>
      <c r="N37" s="60"/>
      <c r="O37" s="60"/>
      <c r="P37" s="60"/>
      <c r="Q37" s="60"/>
      <c r="R37" s="60"/>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row>
    <row r="38" spans="1:75" ht="12.75">
      <c r="A38" s="60"/>
      <c r="B38" s="60"/>
      <c r="C38" s="60"/>
      <c r="D38" s="60"/>
      <c r="E38" s="60"/>
      <c r="F38" s="60"/>
      <c r="G38" s="60"/>
      <c r="H38" s="60"/>
      <c r="I38" s="60"/>
      <c r="J38" s="60"/>
      <c r="K38" s="60"/>
      <c r="L38" s="60"/>
      <c r="M38" s="60"/>
      <c r="N38" s="60"/>
      <c r="O38" s="60"/>
      <c r="P38" s="60"/>
      <c r="Q38" s="60"/>
      <c r="R38" s="60"/>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row>
    <row r="39" spans="1:75" ht="12.75">
      <c r="A39" s="60"/>
      <c r="B39" s="60"/>
      <c r="C39" s="60"/>
      <c r="D39" s="60"/>
      <c r="E39" s="60"/>
      <c r="F39" s="60"/>
      <c r="G39" s="60"/>
      <c r="H39" s="60"/>
      <c r="I39" s="60"/>
      <c r="J39" s="60"/>
      <c r="K39" s="60"/>
      <c r="L39" s="60"/>
      <c r="M39" s="60"/>
      <c r="N39" s="60"/>
      <c r="O39" s="60"/>
      <c r="P39" s="60"/>
      <c r="Q39" s="60"/>
      <c r="R39" s="60"/>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row>
    <row r="40" spans="1:75" ht="12.75">
      <c r="A40" s="60"/>
      <c r="B40" s="60"/>
      <c r="C40" s="60"/>
      <c r="D40" s="60"/>
      <c r="E40" s="60"/>
      <c r="F40" s="60"/>
      <c r="G40" s="60"/>
      <c r="H40" s="60"/>
      <c r="I40" s="60"/>
      <c r="J40" s="60"/>
      <c r="K40" s="60"/>
      <c r="L40" s="60"/>
      <c r="M40" s="60"/>
      <c r="N40" s="60"/>
      <c r="O40" s="60"/>
      <c r="P40" s="60"/>
      <c r="Q40" s="60"/>
      <c r="R40" s="60"/>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62" r:id="rId1"/>
  <ignoredErrors>
    <ignoredError sqref="G15:O15" formula="1"/>
  </ignoredErrors>
</worksheet>
</file>

<file path=xl/worksheets/sheet11.xml><?xml version="1.0" encoding="utf-8"?>
<worksheet xmlns="http://schemas.openxmlformats.org/spreadsheetml/2006/main" xmlns:r="http://schemas.openxmlformats.org/officeDocument/2006/relationships">
  <sheetPr>
    <tabColor rgb="FF97D700"/>
    <pageSetUpPr fitToPage="1"/>
  </sheetPr>
  <dimension ref="A1:R24"/>
  <sheetViews>
    <sheetView showGridLines="0" zoomScale="80" zoomScaleNormal="80" zoomScalePageLayoutView="0" workbookViewId="0" topLeftCell="A1">
      <selection activeCell="C18" sqref="C18"/>
    </sheetView>
  </sheetViews>
  <sheetFormatPr defaultColWidth="9.140625" defaultRowHeight="15"/>
  <cols>
    <col min="1" max="1" width="2.7109375" style="60" customWidth="1"/>
    <col min="2" max="2" width="35.421875" style="60" customWidth="1"/>
    <col min="3" max="6" width="10.7109375" style="60" customWidth="1"/>
    <col min="7" max="14" width="9.7109375" style="60" customWidth="1"/>
    <col min="15" max="15" width="10.7109375" style="60" customWidth="1"/>
    <col min="16" max="17" width="9.140625" style="60" customWidth="1"/>
    <col min="18" max="18" width="9.7109375" style="60" customWidth="1"/>
    <col min="19" max="16384" width="9.140625" style="60" customWidth="1"/>
  </cols>
  <sheetData>
    <row r="1" spans="2:6" ht="12.75">
      <c r="B1" s="179"/>
      <c r="C1" s="179"/>
      <c r="D1" s="179"/>
      <c r="E1" s="179"/>
      <c r="F1" s="179"/>
    </row>
    <row r="2" spans="2:6" ht="12.75">
      <c r="B2" s="179"/>
      <c r="C2" s="179"/>
      <c r="D2" s="179"/>
      <c r="E2" s="179"/>
      <c r="F2" s="179"/>
    </row>
    <row r="3" spans="2:6" ht="12.75">
      <c r="B3" s="179"/>
      <c r="C3" s="179"/>
      <c r="D3" s="179"/>
      <c r="E3" s="179"/>
      <c r="F3" s="179"/>
    </row>
    <row r="4" spans="1:18" ht="15" customHeight="1">
      <c r="A4" s="180" t="s">
        <v>106</v>
      </c>
      <c r="B4" s="180"/>
      <c r="C4" s="180"/>
      <c r="D4" s="180"/>
      <c r="E4" s="180"/>
      <c r="F4" s="180"/>
      <c r="G4" s="180"/>
      <c r="H4" s="181"/>
      <c r="I4" s="181"/>
      <c r="J4" s="181"/>
      <c r="K4" s="181"/>
      <c r="L4" s="181"/>
      <c r="M4" s="182"/>
      <c r="N4" s="182"/>
      <c r="O4" s="181"/>
      <c r="P4" s="181"/>
      <c r="Q4" s="181"/>
      <c r="R4" s="182"/>
    </row>
    <row r="5" spans="1:18" s="102" customFormat="1" ht="15" customHeight="1">
      <c r="A5" s="104"/>
      <c r="B5" s="104"/>
      <c r="C5" s="149"/>
      <c r="D5" s="149"/>
      <c r="E5" s="149"/>
      <c r="F5" s="149"/>
      <c r="G5" s="149"/>
      <c r="H5" s="103"/>
      <c r="I5" s="103"/>
      <c r="J5" s="103"/>
      <c r="K5" s="183"/>
      <c r="L5" s="103"/>
      <c r="M5" s="150"/>
      <c r="N5" s="150"/>
      <c r="O5" s="103"/>
      <c r="P5" s="183"/>
      <c r="Q5" s="103"/>
      <c r="R5" s="150"/>
    </row>
    <row r="6" spans="1:18" s="76" customFormat="1" ht="15" customHeight="1">
      <c r="A6" s="107"/>
      <c r="B6" s="107"/>
      <c r="C6" s="62" t="s">
        <v>14</v>
      </c>
      <c r="D6" s="62" t="s">
        <v>15</v>
      </c>
      <c r="E6" s="62" t="s">
        <v>16</v>
      </c>
      <c r="F6" s="63" t="s">
        <v>17</v>
      </c>
      <c r="G6" s="64" t="s">
        <v>18</v>
      </c>
      <c r="H6" s="62" t="s">
        <v>19</v>
      </c>
      <c r="I6" s="62" t="s">
        <v>20</v>
      </c>
      <c r="J6" s="62" t="s">
        <v>21</v>
      </c>
      <c r="K6" s="62" t="s">
        <v>22</v>
      </c>
      <c r="L6" s="64" t="s">
        <v>23</v>
      </c>
      <c r="M6" s="62" t="s">
        <v>24</v>
      </c>
      <c r="N6" s="62" t="s">
        <v>25</v>
      </c>
      <c r="O6" s="62" t="s">
        <v>26</v>
      </c>
      <c r="P6" s="62" t="s">
        <v>145</v>
      </c>
      <c r="Q6" s="64" t="s">
        <v>146</v>
      </c>
      <c r="R6" s="62" t="s">
        <v>151</v>
      </c>
    </row>
    <row r="7" spans="1:18" ht="15" customHeight="1">
      <c r="A7" s="152"/>
      <c r="B7" s="153" t="s">
        <v>107</v>
      </c>
      <c r="C7" s="96">
        <v>431</v>
      </c>
      <c r="D7" s="96">
        <v>448</v>
      </c>
      <c r="E7" s="96">
        <v>462</v>
      </c>
      <c r="F7" s="96">
        <v>470</v>
      </c>
      <c r="G7" s="97">
        <f>F7</f>
        <v>470</v>
      </c>
      <c r="H7" s="96">
        <v>477</v>
      </c>
      <c r="I7" s="96">
        <v>479</v>
      </c>
      <c r="J7" s="96">
        <v>478</v>
      </c>
      <c r="K7" s="96">
        <v>474</v>
      </c>
      <c r="L7" s="97">
        <f>K7</f>
        <v>474</v>
      </c>
      <c r="M7" s="96">
        <v>478</v>
      </c>
      <c r="N7" s="96">
        <v>483</v>
      </c>
      <c r="O7" s="96">
        <v>496</v>
      </c>
      <c r="P7" s="96">
        <v>501</v>
      </c>
      <c r="Q7" s="97">
        <f>P7</f>
        <v>501</v>
      </c>
      <c r="R7" s="96">
        <v>502</v>
      </c>
    </row>
    <row r="8" spans="1:18" ht="15" customHeight="1">
      <c r="A8" s="152"/>
      <c r="B8" s="153" t="s">
        <v>141</v>
      </c>
      <c r="C8" s="96">
        <v>3</v>
      </c>
      <c r="D8" s="96">
        <v>6</v>
      </c>
      <c r="E8" s="96">
        <v>9</v>
      </c>
      <c r="F8" s="96">
        <v>13</v>
      </c>
      <c r="G8" s="97">
        <f>F8</f>
        <v>13</v>
      </c>
      <c r="H8" s="96">
        <v>18</v>
      </c>
      <c r="I8" s="96">
        <v>28</v>
      </c>
      <c r="J8" s="96">
        <v>48</v>
      </c>
      <c r="K8" s="96">
        <v>62</v>
      </c>
      <c r="L8" s="97">
        <f>K8</f>
        <v>62</v>
      </c>
      <c r="M8" s="96">
        <v>71</v>
      </c>
      <c r="N8" s="96">
        <v>83</v>
      </c>
      <c r="O8" s="96">
        <v>91</v>
      </c>
      <c r="P8" s="96">
        <v>100</v>
      </c>
      <c r="Q8" s="97">
        <f>P8</f>
        <v>100</v>
      </c>
      <c r="R8" s="96">
        <v>117</v>
      </c>
    </row>
    <row r="9" spans="1:18" ht="15" customHeight="1">
      <c r="A9" s="152"/>
      <c r="B9" s="153" t="s">
        <v>112</v>
      </c>
      <c r="C9" s="96">
        <v>16</v>
      </c>
      <c r="D9" s="96">
        <v>16</v>
      </c>
      <c r="E9" s="96">
        <v>15</v>
      </c>
      <c r="F9" s="96">
        <v>14</v>
      </c>
      <c r="G9" s="97">
        <f>F9</f>
        <v>14</v>
      </c>
      <c r="H9" s="96">
        <v>14</v>
      </c>
      <c r="I9" s="96">
        <v>13</v>
      </c>
      <c r="J9" s="96">
        <v>13</v>
      </c>
      <c r="K9" s="96">
        <v>12</v>
      </c>
      <c r="L9" s="97">
        <f>K9</f>
        <v>12</v>
      </c>
      <c r="M9" s="96">
        <v>11</v>
      </c>
      <c r="N9" s="96">
        <v>11</v>
      </c>
      <c r="O9" s="96">
        <v>11</v>
      </c>
      <c r="P9" s="96">
        <v>10</v>
      </c>
      <c r="Q9" s="97">
        <f>P9</f>
        <v>10</v>
      </c>
      <c r="R9" s="96">
        <v>9</v>
      </c>
    </row>
    <row r="10" spans="1:18" s="184" customFormat="1" ht="15" customHeight="1">
      <c r="A10" s="163"/>
      <c r="B10" s="164" t="s">
        <v>108</v>
      </c>
      <c r="C10" s="112">
        <f>C7+C8+C9</f>
        <v>450</v>
      </c>
      <c r="D10" s="112">
        <f aca="true" t="shared" si="0" ref="D10:R10">D7+D8+D9</f>
        <v>470</v>
      </c>
      <c r="E10" s="112">
        <f t="shared" si="0"/>
        <v>486</v>
      </c>
      <c r="F10" s="112">
        <f t="shared" si="0"/>
        <v>497</v>
      </c>
      <c r="G10" s="113">
        <f t="shared" si="0"/>
        <v>497</v>
      </c>
      <c r="H10" s="112">
        <f t="shared" si="0"/>
        <v>509</v>
      </c>
      <c r="I10" s="112">
        <f t="shared" si="0"/>
        <v>520</v>
      </c>
      <c r="J10" s="112">
        <f t="shared" si="0"/>
        <v>539</v>
      </c>
      <c r="K10" s="112">
        <f t="shared" si="0"/>
        <v>548</v>
      </c>
      <c r="L10" s="113">
        <f t="shared" si="0"/>
        <v>548</v>
      </c>
      <c r="M10" s="112">
        <f t="shared" si="0"/>
        <v>560</v>
      </c>
      <c r="N10" s="112">
        <f t="shared" si="0"/>
        <v>577</v>
      </c>
      <c r="O10" s="112">
        <f t="shared" si="0"/>
        <v>598</v>
      </c>
      <c r="P10" s="112">
        <f t="shared" si="0"/>
        <v>611</v>
      </c>
      <c r="Q10" s="113">
        <f t="shared" si="0"/>
        <v>611</v>
      </c>
      <c r="R10" s="112">
        <f t="shared" si="0"/>
        <v>628</v>
      </c>
    </row>
    <row r="11" spans="1:18" s="184" customFormat="1" ht="15" customHeight="1">
      <c r="A11" s="163"/>
      <c r="B11" s="164"/>
      <c r="C11" s="112"/>
      <c r="D11" s="112"/>
      <c r="E11" s="112"/>
      <c r="F11" s="112"/>
      <c r="G11" s="113"/>
      <c r="H11" s="112"/>
      <c r="I11" s="112"/>
      <c r="J11" s="112"/>
      <c r="K11" s="112"/>
      <c r="L11" s="113"/>
      <c r="M11" s="112"/>
      <c r="N11" s="112"/>
      <c r="O11" s="112"/>
      <c r="P11" s="112"/>
      <c r="Q11" s="113"/>
      <c r="R11" s="112"/>
    </row>
    <row r="12" spans="1:18" ht="15" customHeight="1">
      <c r="A12" s="152"/>
      <c r="B12" s="153" t="s">
        <v>109</v>
      </c>
      <c r="C12" s="96">
        <v>230</v>
      </c>
      <c r="D12" s="96">
        <v>245</v>
      </c>
      <c r="E12" s="96">
        <v>252</v>
      </c>
      <c r="F12" s="96">
        <v>263</v>
      </c>
      <c r="G12" s="97">
        <v>263</v>
      </c>
      <c r="H12" s="96">
        <v>273</v>
      </c>
      <c r="I12" s="96">
        <v>288.391</v>
      </c>
      <c r="J12" s="96">
        <v>310.454</v>
      </c>
      <c r="K12" s="96">
        <v>327.67</v>
      </c>
      <c r="L12" s="97">
        <v>327.67</v>
      </c>
      <c r="M12" s="96">
        <v>344</v>
      </c>
      <c r="N12" s="96">
        <v>366</v>
      </c>
      <c r="O12" s="96">
        <v>389</v>
      </c>
      <c r="P12" s="96">
        <v>405</v>
      </c>
      <c r="Q12" s="97">
        <f>P12</f>
        <v>405</v>
      </c>
      <c r="R12" s="96">
        <v>424</v>
      </c>
    </row>
    <row r="13" spans="1:18" s="186" customFormat="1" ht="15" customHeight="1">
      <c r="A13" s="155"/>
      <c r="B13" s="156" t="s">
        <v>111</v>
      </c>
      <c r="C13" s="185">
        <v>10</v>
      </c>
      <c r="D13" s="185">
        <v>18</v>
      </c>
      <c r="E13" s="185">
        <v>28</v>
      </c>
      <c r="F13" s="185">
        <v>38</v>
      </c>
      <c r="G13" s="117">
        <f>F13</f>
        <v>38</v>
      </c>
      <c r="H13" s="185">
        <v>48</v>
      </c>
      <c r="I13" s="185">
        <v>61.586</v>
      </c>
      <c r="J13" s="185">
        <v>83.141</v>
      </c>
      <c r="K13" s="185">
        <v>102.684</v>
      </c>
      <c r="L13" s="117">
        <f>K13</f>
        <v>102.684</v>
      </c>
      <c r="M13" s="185">
        <v>127</v>
      </c>
      <c r="N13" s="185">
        <v>152</v>
      </c>
      <c r="O13" s="185">
        <v>178</v>
      </c>
      <c r="P13" s="185">
        <v>200</v>
      </c>
      <c r="Q13" s="117">
        <f>P13</f>
        <v>200</v>
      </c>
      <c r="R13" s="185">
        <v>225</v>
      </c>
    </row>
    <row r="14" spans="1:18" s="186" customFormat="1" ht="15" customHeight="1">
      <c r="A14" s="155"/>
      <c r="B14" s="156" t="s">
        <v>110</v>
      </c>
      <c r="C14" s="185">
        <f>C8</f>
        <v>3</v>
      </c>
      <c r="D14" s="185">
        <f>D8</f>
        <v>6</v>
      </c>
      <c r="E14" s="185">
        <f>E8</f>
        <v>9</v>
      </c>
      <c r="F14" s="185">
        <f>F8</f>
        <v>13</v>
      </c>
      <c r="G14" s="117">
        <f>F14</f>
        <v>13</v>
      </c>
      <c r="H14" s="185">
        <f>H8</f>
        <v>18</v>
      </c>
      <c r="I14" s="185">
        <f>I8</f>
        <v>28</v>
      </c>
      <c r="J14" s="185">
        <f>J8</f>
        <v>48</v>
      </c>
      <c r="K14" s="185">
        <f>K8</f>
        <v>62</v>
      </c>
      <c r="L14" s="117">
        <f>K14</f>
        <v>62</v>
      </c>
      <c r="M14" s="185">
        <f>M8</f>
        <v>71</v>
      </c>
      <c r="N14" s="185">
        <f>N8</f>
        <v>83</v>
      </c>
      <c r="O14" s="185">
        <f>O8</f>
        <v>91</v>
      </c>
      <c r="P14" s="185">
        <v>100</v>
      </c>
      <c r="Q14" s="117">
        <f>P14</f>
        <v>100</v>
      </c>
      <c r="R14" s="96">
        <v>117</v>
      </c>
    </row>
    <row r="15" spans="1:18" s="186" customFormat="1" ht="15" customHeight="1">
      <c r="A15" s="155"/>
      <c r="B15" s="156"/>
      <c r="C15" s="185"/>
      <c r="D15" s="185"/>
      <c r="E15" s="185"/>
      <c r="F15" s="185"/>
      <c r="G15" s="97"/>
      <c r="H15" s="185"/>
      <c r="I15" s="185"/>
      <c r="J15" s="185"/>
      <c r="K15" s="185"/>
      <c r="L15" s="117"/>
      <c r="M15" s="185"/>
      <c r="N15" s="185"/>
      <c r="O15" s="185"/>
      <c r="P15" s="185"/>
      <c r="Q15" s="117"/>
      <c r="R15" s="185"/>
    </row>
    <row r="16" spans="1:18" ht="15" customHeight="1">
      <c r="A16" s="152"/>
      <c r="B16" s="153" t="s">
        <v>113</v>
      </c>
      <c r="C16" s="96">
        <v>61</v>
      </c>
      <c r="D16" s="96">
        <v>64</v>
      </c>
      <c r="E16" s="96">
        <v>71</v>
      </c>
      <c r="F16" s="96">
        <v>73</v>
      </c>
      <c r="G16" s="97">
        <f>F16</f>
        <v>73</v>
      </c>
      <c r="H16" s="96">
        <v>71</v>
      </c>
      <c r="I16" s="96">
        <v>71</v>
      </c>
      <c r="J16" s="96">
        <v>66</v>
      </c>
      <c r="K16" s="96">
        <v>61</v>
      </c>
      <c r="L16" s="97">
        <f>K16</f>
        <v>61</v>
      </c>
      <c r="M16" s="96">
        <v>57</v>
      </c>
      <c r="N16" s="96">
        <v>54</v>
      </c>
      <c r="O16" s="96">
        <v>52</v>
      </c>
      <c r="P16" s="96">
        <v>49</v>
      </c>
      <c r="Q16" s="97">
        <f>P16</f>
        <v>49</v>
      </c>
      <c r="R16" s="96">
        <v>47</v>
      </c>
    </row>
    <row r="17" spans="1:18" ht="15" customHeight="1">
      <c r="A17" s="152"/>
      <c r="B17" s="153"/>
      <c r="C17" s="96"/>
      <c r="D17" s="96"/>
      <c r="E17" s="96"/>
      <c r="F17" s="96"/>
      <c r="G17" s="97"/>
      <c r="H17" s="96"/>
      <c r="I17" s="96"/>
      <c r="J17" s="96"/>
      <c r="K17" s="96"/>
      <c r="L17" s="187"/>
      <c r="M17" s="96"/>
      <c r="N17" s="96"/>
      <c r="O17" s="96"/>
      <c r="P17" s="96"/>
      <c r="Q17" s="187"/>
      <c r="R17" s="96"/>
    </row>
    <row r="18" spans="1:18" ht="15" customHeight="1">
      <c r="A18" s="152"/>
      <c r="B18" s="95" t="s">
        <v>114</v>
      </c>
      <c r="C18" s="96">
        <v>1156</v>
      </c>
      <c r="D18" s="96">
        <v>1155</v>
      </c>
      <c r="E18" s="96">
        <v>1168</v>
      </c>
      <c r="F18" s="96">
        <v>1136</v>
      </c>
      <c r="G18" s="97">
        <f>SUM(C18:F18)</f>
        <v>4615</v>
      </c>
      <c r="H18" s="96">
        <v>1134</v>
      </c>
      <c r="I18" s="96">
        <v>1146</v>
      </c>
      <c r="J18" s="96">
        <v>1123</v>
      </c>
      <c r="K18" s="96">
        <v>1147</v>
      </c>
      <c r="L18" s="97">
        <f>SUM(H18:K18)</f>
        <v>4550</v>
      </c>
      <c r="M18" s="96">
        <v>1123</v>
      </c>
      <c r="N18" s="96">
        <v>1071</v>
      </c>
      <c r="O18" s="96">
        <v>1072</v>
      </c>
      <c r="P18" s="96">
        <v>1053</v>
      </c>
      <c r="Q18" s="97">
        <f>SUM(M18:P18)</f>
        <v>4319</v>
      </c>
      <c r="R18" s="96">
        <v>1020</v>
      </c>
    </row>
    <row r="19" spans="1:18" ht="15" customHeight="1">
      <c r="A19" s="75"/>
      <c r="B19" s="95"/>
      <c r="C19" s="95"/>
      <c r="D19" s="95"/>
      <c r="E19" s="95"/>
      <c r="F19" s="95"/>
      <c r="G19" s="97"/>
      <c r="H19" s="95"/>
      <c r="I19" s="95"/>
      <c r="J19" s="95"/>
      <c r="K19" s="154"/>
      <c r="L19" s="97"/>
      <c r="M19" s="95"/>
      <c r="N19" s="95"/>
      <c r="O19" s="95"/>
      <c r="P19" s="154"/>
      <c r="Q19" s="97"/>
      <c r="R19" s="95"/>
    </row>
    <row r="20" spans="1:18" ht="15" customHeight="1">
      <c r="A20" s="152"/>
      <c r="B20" s="153" t="s">
        <v>115</v>
      </c>
      <c r="C20" s="188">
        <v>17</v>
      </c>
      <c r="D20" s="188">
        <v>17</v>
      </c>
      <c r="E20" s="122">
        <v>16.7</v>
      </c>
      <c r="F20" s="122">
        <v>16.4</v>
      </c>
      <c r="G20" s="123">
        <v>16.8</v>
      </c>
      <c r="H20" s="188">
        <v>16.6</v>
      </c>
      <c r="I20" s="188">
        <v>16.7</v>
      </c>
      <c r="J20" s="188">
        <v>18.1</v>
      </c>
      <c r="K20" s="122">
        <v>17.9</v>
      </c>
      <c r="L20" s="123">
        <v>17.3</v>
      </c>
      <c r="M20" s="188">
        <v>17.9</v>
      </c>
      <c r="N20" s="188">
        <v>18</v>
      </c>
      <c r="O20" s="188">
        <v>18.1</v>
      </c>
      <c r="P20" s="122">
        <v>18.2</v>
      </c>
      <c r="Q20" s="123">
        <v>18.1</v>
      </c>
      <c r="R20" s="188">
        <v>15.8</v>
      </c>
    </row>
    <row r="21" spans="1:18" ht="15" customHeight="1">
      <c r="A21" s="152"/>
      <c r="B21" s="153" t="s">
        <v>143</v>
      </c>
      <c r="C21" s="188">
        <v>11.7</v>
      </c>
      <c r="D21" s="122">
        <v>12.1</v>
      </c>
      <c r="E21" s="122">
        <v>12.7</v>
      </c>
      <c r="F21" s="122">
        <v>11.9</v>
      </c>
      <c r="G21" s="123">
        <v>12.1</v>
      </c>
      <c r="H21" s="188">
        <v>12.4</v>
      </c>
      <c r="I21" s="188">
        <v>12.6</v>
      </c>
      <c r="J21" s="188">
        <v>12.9</v>
      </c>
      <c r="K21" s="122">
        <v>14.4</v>
      </c>
      <c r="L21" s="123">
        <v>13.1</v>
      </c>
      <c r="M21" s="188">
        <v>14.1</v>
      </c>
      <c r="N21" s="188">
        <v>14.3</v>
      </c>
      <c r="O21" s="188">
        <v>14.7</v>
      </c>
      <c r="P21" s="122">
        <v>14.6</v>
      </c>
      <c r="Q21" s="123">
        <v>14.4</v>
      </c>
      <c r="R21" s="188">
        <v>14.7</v>
      </c>
    </row>
    <row r="22" spans="1:18" ht="15" customHeight="1">
      <c r="A22" s="75"/>
      <c r="B22" s="59"/>
      <c r="C22" s="59"/>
      <c r="D22" s="59"/>
      <c r="E22" s="59"/>
      <c r="F22" s="59"/>
      <c r="G22" s="84"/>
      <c r="H22" s="59"/>
      <c r="I22" s="59"/>
      <c r="J22" s="59"/>
      <c r="K22" s="207"/>
      <c r="L22" s="84"/>
      <c r="M22" s="59"/>
      <c r="N22" s="59"/>
      <c r="O22" s="59"/>
      <c r="P22" s="59"/>
      <c r="R22" s="59"/>
    </row>
    <row r="23" spans="2:16" ht="15" customHeight="1">
      <c r="B23" s="145" t="s">
        <v>142</v>
      </c>
      <c r="P23" s="76"/>
    </row>
    <row r="24" spans="2:16" ht="14.25">
      <c r="B24" s="145" t="s">
        <v>144</v>
      </c>
      <c r="P24" s="76"/>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66" r:id="rId1"/>
  <ignoredErrors>
    <ignoredError sqref="G15:O15 G19:O22 G18:L18 G11:O12 G13:O13 G16:O17" formula="1"/>
  </ignoredErrors>
</worksheet>
</file>

<file path=xl/worksheets/sheet2.xml><?xml version="1.0" encoding="utf-8"?>
<worksheet xmlns="http://schemas.openxmlformats.org/spreadsheetml/2006/main" xmlns:r="http://schemas.openxmlformats.org/officeDocument/2006/relationships">
  <sheetPr>
    <pageSetUpPr fitToPage="1"/>
  </sheetPr>
  <dimension ref="C4:C31"/>
  <sheetViews>
    <sheetView zoomScale="80" zoomScaleNormal="80" zoomScalePageLayoutView="0" workbookViewId="0" topLeftCell="A1">
      <selection activeCell="C36" sqref="C36"/>
    </sheetView>
  </sheetViews>
  <sheetFormatPr defaultColWidth="9.140625" defaultRowHeight="15"/>
  <cols>
    <col min="1" max="2" width="9.140625" style="8" customWidth="1"/>
    <col min="3" max="3" width="102.7109375" style="8" customWidth="1"/>
    <col min="4" max="16384" width="9.140625" style="8" customWidth="1"/>
  </cols>
  <sheetData>
    <row r="4" ht="26.25">
      <c r="C4" s="7" t="s">
        <v>12</v>
      </c>
    </row>
    <row r="5" ht="26.25">
      <c r="C5" s="7"/>
    </row>
    <row r="6" ht="15">
      <c r="C6" s="9"/>
    </row>
    <row r="7" ht="15">
      <c r="C7" s="10"/>
    </row>
    <row r="8" ht="15">
      <c r="C8" s="10"/>
    </row>
    <row r="9" ht="15">
      <c r="C9" s="10"/>
    </row>
    <row r="10" ht="15">
      <c r="C10" s="11"/>
    </row>
    <row r="11" ht="15">
      <c r="C11" s="12"/>
    </row>
    <row r="12" ht="15">
      <c r="C12" s="12"/>
    </row>
    <row r="13" ht="15">
      <c r="C13" s="12"/>
    </row>
    <row r="14" ht="15">
      <c r="C14" s="12"/>
    </row>
    <row r="15" ht="15">
      <c r="C15" s="12"/>
    </row>
    <row r="16" ht="15">
      <c r="C16" s="12"/>
    </row>
    <row r="17" ht="15">
      <c r="C17" s="12"/>
    </row>
    <row r="18" ht="15">
      <c r="C18" s="12"/>
    </row>
    <row r="19" ht="15">
      <c r="C19" s="12"/>
    </row>
    <row r="20" ht="15">
      <c r="C20" s="12"/>
    </row>
    <row r="21" ht="15">
      <c r="C21" s="12"/>
    </row>
    <row r="22" ht="15">
      <c r="C22" s="12"/>
    </row>
    <row r="23" ht="15">
      <c r="C23" s="12"/>
    </row>
    <row r="24" ht="15">
      <c r="C24" s="12"/>
    </row>
    <row r="25" ht="15">
      <c r="C25" s="12"/>
    </row>
    <row r="26" ht="15">
      <c r="C26" s="12"/>
    </row>
    <row r="27" ht="15">
      <c r="C27" s="12"/>
    </row>
    <row r="28" ht="15">
      <c r="C28" s="12"/>
    </row>
    <row r="29" ht="15">
      <c r="C29" s="12"/>
    </row>
    <row r="30" ht="15">
      <c r="C30" s="12"/>
    </row>
    <row r="31" ht="15">
      <c r="C31" s="12"/>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8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3:R39"/>
  <sheetViews>
    <sheetView showGridLines="0" zoomScale="90" zoomScaleNormal="90" zoomScalePageLayoutView="0" workbookViewId="0" topLeftCell="A1">
      <selection activeCell="F24" sqref="F24"/>
    </sheetView>
  </sheetViews>
  <sheetFormatPr defaultColWidth="9.140625" defaultRowHeight="15"/>
  <cols>
    <col min="1" max="1" width="2.57421875" style="13" customWidth="1"/>
    <col min="2" max="2" width="39.28125" style="13" customWidth="1"/>
    <col min="3" max="5" width="9.7109375" style="13" customWidth="1"/>
    <col min="6" max="7" width="9.140625" style="13" customWidth="1"/>
    <col min="8" max="10" width="9.7109375" style="13" customWidth="1"/>
    <col min="11" max="12" width="9.140625" style="13" customWidth="1"/>
    <col min="13" max="15" width="9.7109375" style="13" customWidth="1"/>
    <col min="16" max="17" width="9.140625" style="13" customWidth="1"/>
    <col min="18" max="18" width="9.7109375" style="13" customWidth="1"/>
    <col min="19" max="16384" width="9.140625" style="13" customWidth="1"/>
  </cols>
  <sheetData>
    <row r="3" spans="3:18" ht="12">
      <c r="C3" s="14"/>
      <c r="D3" s="14"/>
      <c r="E3" s="14"/>
      <c r="F3" s="14"/>
      <c r="G3" s="14"/>
      <c r="H3" s="14"/>
      <c r="I3" s="14"/>
      <c r="J3" s="14"/>
      <c r="K3" s="14"/>
      <c r="L3" s="14"/>
      <c r="M3" s="14"/>
      <c r="N3" s="14"/>
      <c r="O3" s="14"/>
      <c r="P3" s="14"/>
      <c r="Q3" s="14"/>
      <c r="R3" s="14"/>
    </row>
    <row r="4" spans="1:18" ht="15" customHeight="1">
      <c r="A4" s="15" t="s">
        <v>13</v>
      </c>
      <c r="B4" s="15"/>
      <c r="C4" s="16"/>
      <c r="D4" s="16"/>
      <c r="E4" s="16"/>
      <c r="F4" s="16"/>
      <c r="G4" s="16"/>
      <c r="H4" s="16"/>
      <c r="I4" s="16"/>
      <c r="J4" s="16"/>
      <c r="K4" s="16"/>
      <c r="L4" s="16"/>
      <c r="M4" s="16"/>
      <c r="N4" s="16"/>
      <c r="O4" s="16"/>
      <c r="P4" s="16"/>
      <c r="Q4" s="16"/>
      <c r="R4" s="16"/>
    </row>
    <row r="6" spans="2:18" ht="12">
      <c r="B6" s="17"/>
      <c r="C6" s="18" t="s">
        <v>14</v>
      </c>
      <c r="D6" s="18" t="s">
        <v>15</v>
      </c>
      <c r="E6" s="18" t="s">
        <v>16</v>
      </c>
      <c r="F6" s="18" t="s">
        <v>17</v>
      </c>
      <c r="G6" s="19" t="s">
        <v>18</v>
      </c>
      <c r="H6" s="18" t="s">
        <v>19</v>
      </c>
      <c r="I6" s="18" t="s">
        <v>20</v>
      </c>
      <c r="J6" s="18" t="s">
        <v>21</v>
      </c>
      <c r="K6" s="18" t="s">
        <v>22</v>
      </c>
      <c r="L6" s="19" t="s">
        <v>23</v>
      </c>
      <c r="M6" s="18" t="s">
        <v>24</v>
      </c>
      <c r="N6" s="18" t="s">
        <v>25</v>
      </c>
      <c r="O6" s="18" t="s">
        <v>26</v>
      </c>
      <c r="P6" s="18" t="s">
        <v>145</v>
      </c>
      <c r="Q6" s="19" t="s">
        <v>146</v>
      </c>
      <c r="R6" s="18" t="s">
        <v>151</v>
      </c>
    </row>
    <row r="7" spans="2:17" ht="16.5" customHeight="1">
      <c r="B7" s="20" t="s">
        <v>27</v>
      </c>
      <c r="G7" s="21"/>
      <c r="L7" s="21"/>
      <c r="Q7" s="21"/>
    </row>
    <row r="8" spans="2:18" ht="16.5" customHeight="1">
      <c r="B8" s="22" t="s">
        <v>126</v>
      </c>
      <c r="C8" s="23">
        <v>171</v>
      </c>
      <c r="D8" s="23">
        <v>174</v>
      </c>
      <c r="E8" s="23">
        <v>160</v>
      </c>
      <c r="F8" s="23">
        <v>160</v>
      </c>
      <c r="G8" s="24">
        <f>SUM(C8:F8)</f>
        <v>665</v>
      </c>
      <c r="H8" s="23">
        <v>159</v>
      </c>
      <c r="I8" s="23">
        <v>160</v>
      </c>
      <c r="J8" s="23">
        <v>153</v>
      </c>
      <c r="K8" s="23">
        <v>159</v>
      </c>
      <c r="L8" s="24">
        <f>SUM(H8:K8)</f>
        <v>631</v>
      </c>
      <c r="M8" s="23">
        <v>160</v>
      </c>
      <c r="N8" s="23">
        <v>162</v>
      </c>
      <c r="O8" s="23">
        <v>154</v>
      </c>
      <c r="P8" s="23">
        <v>164</v>
      </c>
      <c r="Q8" s="24">
        <f>SUM(M8:P8)</f>
        <v>640</v>
      </c>
      <c r="R8" s="23">
        <v>161</v>
      </c>
    </row>
    <row r="9" spans="2:18" ht="16.5" customHeight="1">
      <c r="B9" s="22" t="s">
        <v>125</v>
      </c>
      <c r="C9" s="23">
        <v>93</v>
      </c>
      <c r="D9" s="23">
        <v>96</v>
      </c>
      <c r="E9" s="23">
        <v>94</v>
      </c>
      <c r="F9" s="23">
        <v>89</v>
      </c>
      <c r="G9" s="24">
        <f>SUM(C9:F9)</f>
        <v>372</v>
      </c>
      <c r="H9" s="23">
        <v>91</v>
      </c>
      <c r="I9" s="23">
        <v>92</v>
      </c>
      <c r="J9" s="23">
        <v>90</v>
      </c>
      <c r="K9" s="23">
        <v>95</v>
      </c>
      <c r="L9" s="24">
        <f>SUM(H9:K9)</f>
        <v>368</v>
      </c>
      <c r="M9" s="23">
        <v>94</v>
      </c>
      <c r="N9" s="23">
        <v>95</v>
      </c>
      <c r="O9" s="23">
        <v>92.6</v>
      </c>
      <c r="P9" s="23">
        <v>93.8</v>
      </c>
      <c r="Q9" s="24">
        <f>SUM(M9:P9)</f>
        <v>375.40000000000003</v>
      </c>
      <c r="R9" s="23">
        <v>92</v>
      </c>
    </row>
    <row r="10" spans="2:18" ht="16.5" customHeight="1">
      <c r="B10" s="22" t="s">
        <v>11</v>
      </c>
      <c r="C10" s="23">
        <v>67</v>
      </c>
      <c r="D10" s="23">
        <v>71</v>
      </c>
      <c r="E10" s="23">
        <v>69</v>
      </c>
      <c r="F10" s="23">
        <v>69</v>
      </c>
      <c r="G10" s="24">
        <f>SUM(C10:F10)</f>
        <v>276</v>
      </c>
      <c r="H10" s="23">
        <v>72</v>
      </c>
      <c r="I10" s="23">
        <v>71</v>
      </c>
      <c r="J10" s="23">
        <v>76</v>
      </c>
      <c r="K10" s="23">
        <v>80</v>
      </c>
      <c r="L10" s="24">
        <f>SUM(H10:K10)</f>
        <v>299</v>
      </c>
      <c r="M10" s="23">
        <v>78</v>
      </c>
      <c r="N10" s="23">
        <v>79</v>
      </c>
      <c r="O10" s="23">
        <v>82</v>
      </c>
      <c r="P10" s="23">
        <v>86</v>
      </c>
      <c r="Q10" s="24">
        <f>SUM(M10:P10)</f>
        <v>325</v>
      </c>
      <c r="R10" s="23">
        <v>81</v>
      </c>
    </row>
    <row r="11" spans="2:18" ht="16.5" customHeight="1">
      <c r="B11" s="22" t="s">
        <v>28</v>
      </c>
      <c r="C11" s="23">
        <v>3</v>
      </c>
      <c r="D11" s="23">
        <v>4</v>
      </c>
      <c r="E11" s="23">
        <v>3</v>
      </c>
      <c r="F11" s="23">
        <v>4</v>
      </c>
      <c r="G11" s="24">
        <f>SUM(C11:F11)</f>
        <v>14</v>
      </c>
      <c r="H11" s="23">
        <v>3</v>
      </c>
      <c r="I11" s="23">
        <v>4</v>
      </c>
      <c r="J11" s="23">
        <v>3</v>
      </c>
      <c r="K11" s="23">
        <v>3</v>
      </c>
      <c r="L11" s="24">
        <f>SUM(H11:K11)</f>
        <v>13</v>
      </c>
      <c r="M11" s="23">
        <v>4</v>
      </c>
      <c r="N11" s="23">
        <v>3</v>
      </c>
      <c r="O11" s="23">
        <v>3</v>
      </c>
      <c r="P11" s="23">
        <v>3</v>
      </c>
      <c r="Q11" s="24">
        <f>SUM(M11:P11)</f>
        <v>13</v>
      </c>
      <c r="R11" s="23">
        <v>3</v>
      </c>
    </row>
    <row r="12" spans="2:18" ht="16.5" customHeight="1">
      <c r="B12" s="22" t="s">
        <v>29</v>
      </c>
      <c r="C12" s="23">
        <v>-11</v>
      </c>
      <c r="D12" s="23">
        <v>-11</v>
      </c>
      <c r="E12" s="23">
        <v>-11</v>
      </c>
      <c r="F12" s="23">
        <v>-11</v>
      </c>
      <c r="G12" s="24">
        <f>SUM(C12:F12)</f>
        <v>-44</v>
      </c>
      <c r="H12" s="23">
        <v>-12</v>
      </c>
      <c r="I12" s="23">
        <v>-11</v>
      </c>
      <c r="J12" s="23">
        <v>-11</v>
      </c>
      <c r="K12" s="23">
        <v>-12</v>
      </c>
      <c r="L12" s="24">
        <f>SUM(H12:K12)</f>
        <v>-46</v>
      </c>
      <c r="M12" s="23">
        <f>'Group Revenue Breakdown'!M10</f>
        <v>-11</v>
      </c>
      <c r="N12" s="23">
        <f>'Group Revenue Breakdown'!N10</f>
        <v>-11</v>
      </c>
      <c r="O12" s="23">
        <f>'Group Revenue Breakdown'!O10</f>
        <v>-10.8</v>
      </c>
      <c r="P12" s="23">
        <f>'Group Revenue Breakdown'!P10</f>
        <v>-10.6</v>
      </c>
      <c r="Q12" s="24">
        <f>SUM(M12:P12)</f>
        <v>-43.4</v>
      </c>
      <c r="R12" s="23">
        <v>-10</v>
      </c>
    </row>
    <row r="13" spans="2:18" ht="16.5" customHeight="1">
      <c r="B13" s="25" t="s">
        <v>127</v>
      </c>
      <c r="C13" s="26">
        <f aca="true" t="shared" si="0" ref="C13:P13">SUM(C8:C12)</f>
        <v>323</v>
      </c>
      <c r="D13" s="26">
        <f t="shared" si="0"/>
        <v>334</v>
      </c>
      <c r="E13" s="26">
        <f t="shared" si="0"/>
        <v>315</v>
      </c>
      <c r="F13" s="26">
        <f t="shared" si="0"/>
        <v>311</v>
      </c>
      <c r="G13" s="26">
        <f t="shared" si="0"/>
        <v>1283</v>
      </c>
      <c r="H13" s="26">
        <f t="shared" si="0"/>
        <v>313</v>
      </c>
      <c r="I13" s="26">
        <f t="shared" si="0"/>
        <v>316</v>
      </c>
      <c r="J13" s="26">
        <f t="shared" si="0"/>
        <v>311</v>
      </c>
      <c r="K13" s="26">
        <f t="shared" si="0"/>
        <v>325</v>
      </c>
      <c r="L13" s="26">
        <f t="shared" si="0"/>
        <v>1265</v>
      </c>
      <c r="M13" s="26">
        <f t="shared" si="0"/>
        <v>325</v>
      </c>
      <c r="N13" s="26">
        <f t="shared" si="0"/>
        <v>328</v>
      </c>
      <c r="O13" s="26">
        <f t="shared" si="0"/>
        <v>320.8</v>
      </c>
      <c r="P13" s="26">
        <f t="shared" si="0"/>
        <v>336.2</v>
      </c>
      <c r="Q13" s="26">
        <f>SUM(Q8:Q12)</f>
        <v>1310</v>
      </c>
      <c r="R13" s="26">
        <f>SUM(R8:R12)</f>
        <v>327</v>
      </c>
    </row>
    <row r="14" spans="2:18" ht="16.5" customHeight="1">
      <c r="B14" s="28"/>
      <c r="C14" s="29"/>
      <c r="D14" s="29"/>
      <c r="E14" s="29"/>
      <c r="F14" s="29"/>
      <c r="G14" s="29"/>
      <c r="H14" s="29"/>
      <c r="I14" s="29"/>
      <c r="J14" s="30"/>
      <c r="K14" s="29"/>
      <c r="L14" s="29"/>
      <c r="M14" s="29"/>
      <c r="N14" s="29"/>
      <c r="O14" s="30"/>
      <c r="P14" s="29"/>
      <c r="Q14" s="29"/>
      <c r="R14" s="29"/>
    </row>
    <row r="15" spans="2:18" ht="16.5" customHeight="1">
      <c r="B15" s="22" t="s">
        <v>30</v>
      </c>
      <c r="C15" s="23">
        <v>-64</v>
      </c>
      <c r="D15" s="23">
        <v>-73</v>
      </c>
      <c r="E15" s="23">
        <v>-63</v>
      </c>
      <c r="F15" s="23">
        <v>-60</v>
      </c>
      <c r="G15" s="24">
        <f>SUM(C15:F15)</f>
        <v>-260</v>
      </c>
      <c r="H15" s="23">
        <v>-69</v>
      </c>
      <c r="I15" s="23">
        <v>-72</v>
      </c>
      <c r="J15" s="23">
        <v>-65</v>
      </c>
      <c r="K15" s="23">
        <v>-67</v>
      </c>
      <c r="L15" s="24">
        <f>SUM(H15:K15)</f>
        <v>-273</v>
      </c>
      <c r="M15" s="23">
        <v>-74</v>
      </c>
      <c r="N15" s="23">
        <v>-78</v>
      </c>
      <c r="O15" s="23">
        <v>-67</v>
      </c>
      <c r="P15" s="23">
        <v>-75</v>
      </c>
      <c r="Q15" s="24">
        <f>SUM(M15:P15)</f>
        <v>-294</v>
      </c>
      <c r="R15" s="23">
        <v>-79</v>
      </c>
    </row>
    <row r="16" spans="2:18" ht="16.5" customHeight="1">
      <c r="B16" s="28"/>
      <c r="C16" s="29"/>
      <c r="D16" s="29"/>
      <c r="E16" s="29"/>
      <c r="F16" s="29"/>
      <c r="G16" s="29"/>
      <c r="H16" s="29"/>
      <c r="I16" s="29"/>
      <c r="J16" s="29"/>
      <c r="K16" s="29"/>
      <c r="L16" s="29"/>
      <c r="M16" s="29"/>
      <c r="N16" s="29"/>
      <c r="O16" s="29"/>
      <c r="P16" s="29"/>
      <c r="Q16" s="29"/>
      <c r="R16" s="29"/>
    </row>
    <row r="17" spans="2:18" ht="16.5" customHeight="1">
      <c r="B17" s="25" t="s">
        <v>31</v>
      </c>
      <c r="C17" s="26">
        <f>C13+C15</f>
        <v>259</v>
      </c>
      <c r="D17" s="26">
        <f aca="true" t="shared" si="1" ref="D17:Q17">D13+D15</f>
        <v>261</v>
      </c>
      <c r="E17" s="26">
        <f t="shared" si="1"/>
        <v>252</v>
      </c>
      <c r="F17" s="26">
        <f t="shared" si="1"/>
        <v>251</v>
      </c>
      <c r="G17" s="26">
        <f t="shared" si="1"/>
        <v>1023</v>
      </c>
      <c r="H17" s="26">
        <f t="shared" si="1"/>
        <v>244</v>
      </c>
      <c r="I17" s="26">
        <f t="shared" si="1"/>
        <v>244</v>
      </c>
      <c r="J17" s="26">
        <f t="shared" si="1"/>
        <v>246</v>
      </c>
      <c r="K17" s="26">
        <f t="shared" si="1"/>
        <v>258</v>
      </c>
      <c r="L17" s="26">
        <f t="shared" si="1"/>
        <v>992</v>
      </c>
      <c r="M17" s="26">
        <f t="shared" si="1"/>
        <v>251</v>
      </c>
      <c r="N17" s="26">
        <f t="shared" si="1"/>
        <v>250</v>
      </c>
      <c r="O17" s="26">
        <f t="shared" si="1"/>
        <v>253.8</v>
      </c>
      <c r="P17" s="26">
        <f t="shared" si="1"/>
        <v>261.2</v>
      </c>
      <c r="Q17" s="26">
        <f t="shared" si="1"/>
        <v>1016</v>
      </c>
      <c r="R17" s="26">
        <f>R13+R15</f>
        <v>248</v>
      </c>
    </row>
    <row r="18" spans="2:18" ht="16.5" customHeight="1">
      <c r="B18" s="22" t="s">
        <v>32</v>
      </c>
      <c r="C18" s="23">
        <v>-61</v>
      </c>
      <c r="D18" s="23">
        <v>-61</v>
      </c>
      <c r="E18" s="23">
        <v>-58</v>
      </c>
      <c r="F18" s="23">
        <v>-48</v>
      </c>
      <c r="G18" s="24">
        <f>SUM(C18:F18)</f>
        <v>-228</v>
      </c>
      <c r="H18" s="23">
        <v>-51</v>
      </c>
      <c r="I18" s="23">
        <v>-53</v>
      </c>
      <c r="J18" s="23">
        <v>-48</v>
      </c>
      <c r="K18" s="23">
        <v>-49</v>
      </c>
      <c r="L18" s="24">
        <f>SUM(H18:K18)</f>
        <v>-201</v>
      </c>
      <c r="M18" s="23">
        <v>-52</v>
      </c>
      <c r="N18" s="23">
        <v>-52</v>
      </c>
      <c r="O18" s="23">
        <v>-54</v>
      </c>
      <c r="P18" s="23">
        <v>-49</v>
      </c>
      <c r="Q18" s="24">
        <f>SUM(M18:P18)</f>
        <v>-207</v>
      </c>
      <c r="R18" s="23">
        <v>-49</v>
      </c>
    </row>
    <row r="19" spans="2:18" ht="16.5" customHeight="1">
      <c r="B19" s="22" t="s">
        <v>33</v>
      </c>
      <c r="C19" s="23">
        <v>-77</v>
      </c>
      <c r="D19" s="23">
        <v>-85</v>
      </c>
      <c r="E19" s="23">
        <v>-82</v>
      </c>
      <c r="F19" s="23">
        <v>-82</v>
      </c>
      <c r="G19" s="24">
        <f>SUM(C19:F19)</f>
        <v>-326</v>
      </c>
      <c r="H19" s="23">
        <v>-79</v>
      </c>
      <c r="I19" s="23">
        <v>-79</v>
      </c>
      <c r="J19" s="23">
        <v>-78</v>
      </c>
      <c r="K19" s="23">
        <v>-74</v>
      </c>
      <c r="L19" s="24">
        <f>SUM(H19:K19)</f>
        <v>-310</v>
      </c>
      <c r="M19" s="23">
        <v>-79</v>
      </c>
      <c r="N19" s="23">
        <v>-81</v>
      </c>
      <c r="O19" s="23">
        <v>-80</v>
      </c>
      <c r="P19" s="23">
        <v>-69</v>
      </c>
      <c r="Q19" s="24">
        <f>SUM(M19:P19)</f>
        <v>-309</v>
      </c>
      <c r="R19" s="23">
        <v>-77</v>
      </c>
    </row>
    <row r="20" spans="2:18" ht="16.5" customHeight="1">
      <c r="B20" s="22" t="s">
        <v>34</v>
      </c>
      <c r="C20" s="23">
        <f aca="true" t="shared" si="2" ref="C20:R20">C18+C19</f>
        <v>-138</v>
      </c>
      <c r="D20" s="23">
        <f t="shared" si="2"/>
        <v>-146</v>
      </c>
      <c r="E20" s="23">
        <f t="shared" si="2"/>
        <v>-140</v>
      </c>
      <c r="F20" s="23">
        <f t="shared" si="2"/>
        <v>-130</v>
      </c>
      <c r="G20" s="24">
        <f t="shared" si="2"/>
        <v>-554</v>
      </c>
      <c r="H20" s="23">
        <f t="shared" si="2"/>
        <v>-130</v>
      </c>
      <c r="I20" s="23">
        <f t="shared" si="2"/>
        <v>-132</v>
      </c>
      <c r="J20" s="23">
        <f t="shared" si="2"/>
        <v>-126</v>
      </c>
      <c r="K20" s="23">
        <f t="shared" si="2"/>
        <v>-123</v>
      </c>
      <c r="L20" s="24">
        <f t="shared" si="2"/>
        <v>-511</v>
      </c>
      <c r="M20" s="23">
        <f t="shared" si="2"/>
        <v>-131</v>
      </c>
      <c r="N20" s="23">
        <f t="shared" si="2"/>
        <v>-133</v>
      </c>
      <c r="O20" s="23">
        <f t="shared" si="2"/>
        <v>-134</v>
      </c>
      <c r="P20" s="23">
        <f t="shared" si="2"/>
        <v>-118</v>
      </c>
      <c r="Q20" s="24">
        <f>Q18+Q19</f>
        <v>-516</v>
      </c>
      <c r="R20" s="23">
        <f t="shared" si="2"/>
        <v>-126</v>
      </c>
    </row>
    <row r="21" spans="2:18" ht="16.5" customHeight="1">
      <c r="B21" s="25" t="s">
        <v>35</v>
      </c>
      <c r="C21" s="26">
        <f aca="true" t="shared" si="3" ref="C21:Q21">C17+C20</f>
        <v>121</v>
      </c>
      <c r="D21" s="26">
        <f t="shared" si="3"/>
        <v>115</v>
      </c>
      <c r="E21" s="26">
        <f t="shared" si="3"/>
        <v>112</v>
      </c>
      <c r="F21" s="26">
        <f t="shared" si="3"/>
        <v>121</v>
      </c>
      <c r="G21" s="26">
        <f t="shared" si="3"/>
        <v>469</v>
      </c>
      <c r="H21" s="26">
        <f t="shared" si="3"/>
        <v>114</v>
      </c>
      <c r="I21" s="26">
        <f t="shared" si="3"/>
        <v>112</v>
      </c>
      <c r="J21" s="26">
        <f t="shared" si="3"/>
        <v>120</v>
      </c>
      <c r="K21" s="26">
        <f t="shared" si="3"/>
        <v>135</v>
      </c>
      <c r="L21" s="26">
        <f t="shared" si="3"/>
        <v>481</v>
      </c>
      <c r="M21" s="26">
        <f t="shared" si="3"/>
        <v>120</v>
      </c>
      <c r="N21" s="26">
        <f t="shared" si="3"/>
        <v>117</v>
      </c>
      <c r="O21" s="26">
        <f t="shared" si="3"/>
        <v>119.80000000000001</v>
      </c>
      <c r="P21" s="26">
        <f t="shared" si="3"/>
        <v>143.2</v>
      </c>
      <c r="Q21" s="26">
        <f t="shared" si="3"/>
        <v>500</v>
      </c>
      <c r="R21" s="26">
        <f>R17+R20</f>
        <v>122</v>
      </c>
    </row>
    <row r="22" spans="2:18" ht="16.5" customHeight="1">
      <c r="B22" s="22" t="s">
        <v>36</v>
      </c>
      <c r="C22" s="23"/>
      <c r="D22" s="23"/>
      <c r="E22" s="23">
        <v>10</v>
      </c>
      <c r="F22" s="23"/>
      <c r="G22" s="24">
        <v>10</v>
      </c>
      <c r="H22" s="23"/>
      <c r="I22" s="23"/>
      <c r="J22" s="23"/>
      <c r="K22" s="23"/>
      <c r="L22" s="24">
        <f>SUM(H22:K22)</f>
        <v>0</v>
      </c>
      <c r="M22" s="23"/>
      <c r="N22" s="23"/>
      <c r="O22" s="23">
        <v>5</v>
      </c>
      <c r="P22" s="23"/>
      <c r="Q22" s="24">
        <f>SUM(M22:P22)</f>
        <v>5</v>
      </c>
      <c r="R22" s="23"/>
    </row>
    <row r="23" spans="2:18" ht="16.5" customHeight="1">
      <c r="B23" s="25" t="s">
        <v>130</v>
      </c>
      <c r="C23" s="26">
        <f>C21+C22</f>
        <v>121</v>
      </c>
      <c r="D23" s="26">
        <f aca="true" t="shared" si="4" ref="D23:R23">D21+D22</f>
        <v>115</v>
      </c>
      <c r="E23" s="26">
        <f t="shared" si="4"/>
        <v>122</v>
      </c>
      <c r="F23" s="26">
        <f t="shared" si="4"/>
        <v>121</v>
      </c>
      <c r="G23" s="26">
        <f t="shared" si="4"/>
        <v>479</v>
      </c>
      <c r="H23" s="26">
        <f t="shared" si="4"/>
        <v>114</v>
      </c>
      <c r="I23" s="26">
        <f t="shared" si="4"/>
        <v>112</v>
      </c>
      <c r="J23" s="26">
        <f t="shared" si="4"/>
        <v>120</v>
      </c>
      <c r="K23" s="26">
        <f t="shared" si="4"/>
        <v>135</v>
      </c>
      <c r="L23" s="26">
        <f t="shared" si="4"/>
        <v>481</v>
      </c>
      <c r="M23" s="26">
        <f t="shared" si="4"/>
        <v>120</v>
      </c>
      <c r="N23" s="26">
        <f t="shared" si="4"/>
        <v>117</v>
      </c>
      <c r="O23" s="26">
        <f t="shared" si="4"/>
        <v>124.80000000000001</v>
      </c>
      <c r="P23" s="26">
        <f t="shared" si="4"/>
        <v>143.2</v>
      </c>
      <c r="Q23" s="26">
        <f t="shared" si="4"/>
        <v>505</v>
      </c>
      <c r="R23" s="26">
        <f t="shared" si="4"/>
        <v>122</v>
      </c>
    </row>
    <row r="24" spans="2:18" ht="16.5" customHeight="1">
      <c r="B24" s="31" t="s">
        <v>37</v>
      </c>
      <c r="C24" s="219">
        <f>'Group Operational Data'!C48</f>
        <v>113</v>
      </c>
      <c r="D24" s="219">
        <f>'Group Operational Data'!D48</f>
        <v>110</v>
      </c>
      <c r="E24" s="219">
        <f>'Group Operational Data'!E48</f>
        <v>112</v>
      </c>
      <c r="F24" s="219">
        <f>'Group Operational Data'!F48</f>
        <v>108</v>
      </c>
      <c r="G24" s="220">
        <f>'Group Operational Data'!G48</f>
        <v>443</v>
      </c>
      <c r="H24" s="219">
        <f>'Group Operational Data'!H48</f>
        <v>106</v>
      </c>
      <c r="I24" s="219">
        <f>'Group Operational Data'!I48</f>
        <v>103</v>
      </c>
      <c r="J24" s="219">
        <f>'Group Operational Data'!J48</f>
        <v>101</v>
      </c>
      <c r="K24" s="219">
        <f>'Group Operational Data'!K48</f>
        <v>113</v>
      </c>
      <c r="L24" s="220">
        <f>'Group Operational Data'!L48</f>
        <v>423</v>
      </c>
      <c r="M24" s="219">
        <f>'Group Operational Data'!M48</f>
        <v>105</v>
      </c>
      <c r="N24" s="219">
        <f>'Group Operational Data'!N48</f>
        <v>105</v>
      </c>
      <c r="O24" s="219">
        <f>'Group Operational Data'!O48</f>
        <v>107.00000000000001</v>
      </c>
      <c r="P24" s="219">
        <f>'Group Operational Data'!P48</f>
        <v>117.6</v>
      </c>
      <c r="Q24" s="220">
        <f>'Group Operational Data'!Q48</f>
        <v>434.6</v>
      </c>
      <c r="R24" s="219">
        <f>'Group Operational Data'!R48</f>
        <v>109</v>
      </c>
    </row>
    <row r="25" spans="2:18" ht="12">
      <c r="B25" s="31" t="s">
        <v>38</v>
      </c>
      <c r="C25" s="32">
        <f>'Group Operational Data'!C51</f>
        <v>8</v>
      </c>
      <c r="D25" s="32">
        <f>'Group Operational Data'!D51</f>
        <v>5</v>
      </c>
      <c r="E25" s="32">
        <f>'Group Operational Data'!E51</f>
        <v>10</v>
      </c>
      <c r="F25" s="32">
        <f>'Group Operational Data'!F51</f>
        <v>13</v>
      </c>
      <c r="G25" s="208">
        <f>'Group Operational Data'!G51</f>
        <v>36</v>
      </c>
      <c r="H25" s="32">
        <f>'Group Operational Data'!H51</f>
        <v>8</v>
      </c>
      <c r="I25" s="32">
        <f>'Group Operational Data'!I51</f>
        <v>9</v>
      </c>
      <c r="J25" s="32">
        <f>'Group Operational Data'!J51</f>
        <v>19</v>
      </c>
      <c r="K25" s="32">
        <f>'Group Operational Data'!K51</f>
        <v>22</v>
      </c>
      <c r="L25" s="208">
        <f>'Group Operational Data'!L51</f>
        <v>58</v>
      </c>
      <c r="M25" s="32">
        <f>'Group Operational Data'!M51</f>
        <v>15</v>
      </c>
      <c r="N25" s="32">
        <f>'Group Operational Data'!N51</f>
        <v>12</v>
      </c>
      <c r="O25" s="32">
        <f>'Group Operational Data'!O51</f>
        <v>17.8</v>
      </c>
      <c r="P25" s="32">
        <f>'Group Operational Data'!P51</f>
        <v>25.6</v>
      </c>
      <c r="Q25" s="208">
        <f>'Group Operational Data'!Q51</f>
        <v>70.4</v>
      </c>
      <c r="R25" s="32">
        <f>'Group Operational Data'!R51</f>
        <v>13</v>
      </c>
    </row>
    <row r="26" spans="2:18" ht="12">
      <c r="B26" s="31"/>
      <c r="C26" s="32"/>
      <c r="D26" s="32"/>
      <c r="E26" s="32"/>
      <c r="F26" s="32"/>
      <c r="G26" s="32"/>
      <c r="H26" s="32"/>
      <c r="I26" s="32"/>
      <c r="J26" s="32"/>
      <c r="K26" s="32"/>
      <c r="L26" s="32"/>
      <c r="M26" s="32"/>
      <c r="N26" s="32"/>
      <c r="O26" s="32"/>
      <c r="P26" s="32"/>
      <c r="Q26" s="32"/>
      <c r="R26" s="32"/>
    </row>
    <row r="27" spans="2:18" ht="12">
      <c r="B27" s="20" t="s">
        <v>39</v>
      </c>
      <c r="C27" s="32"/>
      <c r="D27" s="32"/>
      <c r="E27" s="32"/>
      <c r="F27" s="32"/>
      <c r="G27" s="32"/>
      <c r="H27" s="32"/>
      <c r="I27" s="32"/>
      <c r="J27" s="32"/>
      <c r="K27" s="32"/>
      <c r="L27" s="32"/>
      <c r="M27" s="32"/>
      <c r="N27" s="32"/>
      <c r="O27" s="32"/>
      <c r="P27" s="32"/>
      <c r="Q27" s="32"/>
      <c r="R27" s="32"/>
    </row>
    <row r="28" spans="2:18" ht="13.5">
      <c r="B28" s="13" t="s">
        <v>131</v>
      </c>
      <c r="J28" s="27"/>
      <c r="M28" s="27"/>
      <c r="O28" s="32"/>
      <c r="R28" s="27"/>
    </row>
    <row r="29" spans="2:18" ht="13.5">
      <c r="B29" s="13" t="s">
        <v>132</v>
      </c>
      <c r="M29" s="27"/>
      <c r="R29" s="27"/>
    </row>
    <row r="31" spans="2:18" ht="12.75" customHeight="1">
      <c r="B31" s="222" t="s">
        <v>150</v>
      </c>
      <c r="C31" s="222"/>
      <c r="D31" s="222"/>
      <c r="E31" s="222"/>
      <c r="F31" s="222"/>
      <c r="G31" s="222"/>
      <c r="H31" s="222"/>
      <c r="I31" s="222"/>
      <c r="J31" s="222"/>
      <c r="K31" s="222"/>
      <c r="L31" s="222"/>
      <c r="M31" s="222"/>
      <c r="N31" s="222"/>
      <c r="O31" s="222"/>
      <c r="P31" s="222"/>
      <c r="Q31" s="222"/>
      <c r="R31" s="222"/>
    </row>
    <row r="32" spans="2:18" ht="12" customHeight="1">
      <c r="B32" s="222"/>
      <c r="C32" s="222"/>
      <c r="D32" s="222"/>
      <c r="E32" s="222"/>
      <c r="F32" s="222"/>
      <c r="G32" s="222"/>
      <c r="H32" s="222"/>
      <c r="I32" s="222"/>
      <c r="J32" s="222"/>
      <c r="K32" s="222"/>
      <c r="L32" s="222"/>
      <c r="M32" s="222"/>
      <c r="N32" s="222"/>
      <c r="O32" s="222"/>
      <c r="P32" s="222"/>
      <c r="Q32" s="222"/>
      <c r="R32" s="222"/>
    </row>
    <row r="33" spans="2:18" ht="12" customHeight="1">
      <c r="B33" s="222"/>
      <c r="C33" s="222"/>
      <c r="D33" s="222"/>
      <c r="E33" s="222"/>
      <c r="F33" s="222"/>
      <c r="G33" s="222"/>
      <c r="H33" s="222"/>
      <c r="I33" s="222"/>
      <c r="J33" s="222"/>
      <c r="K33" s="222"/>
      <c r="L33" s="222"/>
      <c r="M33" s="222"/>
      <c r="N33" s="222"/>
      <c r="O33" s="222"/>
      <c r="P33" s="222"/>
      <c r="Q33" s="222"/>
      <c r="R33" s="222"/>
    </row>
    <row r="34" spans="2:18" ht="12">
      <c r="B34" s="222"/>
      <c r="C34" s="222"/>
      <c r="D34" s="222"/>
      <c r="E34" s="222"/>
      <c r="F34" s="222"/>
      <c r="G34" s="222"/>
      <c r="H34" s="222"/>
      <c r="I34" s="222"/>
      <c r="J34" s="222"/>
      <c r="K34" s="222"/>
      <c r="L34" s="222"/>
      <c r="M34" s="222"/>
      <c r="N34" s="222"/>
      <c r="O34" s="222"/>
      <c r="P34" s="222"/>
      <c r="Q34" s="222"/>
      <c r="R34" s="222"/>
    </row>
    <row r="36" spans="2:7" ht="12" customHeight="1">
      <c r="B36" s="221"/>
      <c r="C36" s="221"/>
      <c r="D36" s="221"/>
      <c r="E36" s="221"/>
      <c r="F36" s="221"/>
      <c r="G36" s="211"/>
    </row>
    <row r="37" spans="2:7" ht="12">
      <c r="B37" s="221"/>
      <c r="C37" s="221"/>
      <c r="D37" s="221"/>
      <c r="E37" s="221"/>
      <c r="F37" s="221"/>
      <c r="G37" s="211"/>
    </row>
    <row r="38" spans="2:7" ht="12">
      <c r="B38" s="211"/>
      <c r="C38" s="211"/>
      <c r="D38" s="211"/>
      <c r="E38" s="211"/>
      <c r="F38" s="211"/>
      <c r="G38" s="211"/>
    </row>
    <row r="39" spans="2:7" ht="12">
      <c r="B39" s="211"/>
      <c r="C39" s="211"/>
      <c r="D39" s="211"/>
      <c r="E39" s="211"/>
      <c r="F39" s="211"/>
      <c r="G39" s="211"/>
    </row>
  </sheetData>
  <sheetProtection/>
  <mergeCells count="2">
    <mergeCell ref="B36:F37"/>
    <mergeCell ref="B31:R3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pageSetUpPr fitToPage="1"/>
  </sheetPr>
  <dimension ref="A1:S27"/>
  <sheetViews>
    <sheetView showGridLines="0" zoomScale="90" zoomScaleNormal="90" zoomScalePageLayoutView="0" workbookViewId="0" topLeftCell="A1">
      <selection activeCell="C11" sqref="C11"/>
    </sheetView>
  </sheetViews>
  <sheetFormatPr defaultColWidth="9.140625" defaultRowHeight="15"/>
  <cols>
    <col min="1" max="1" width="2.7109375" style="36" customWidth="1"/>
    <col min="2" max="2" width="53.8515625" style="36" customWidth="1"/>
    <col min="3" max="12" width="8.7109375" style="36" customWidth="1"/>
    <col min="13" max="15" width="9.57421875" style="36" customWidth="1"/>
    <col min="16" max="17" width="8.7109375" style="36" customWidth="1"/>
    <col min="18" max="16384" width="9.140625" style="36" customWidth="1"/>
  </cols>
  <sheetData>
    <row r="1" spans="1:2" ht="12.75">
      <c r="A1" s="33"/>
      <c r="B1" s="34"/>
    </row>
    <row r="2" spans="1:2" ht="12.75">
      <c r="A2" s="33"/>
      <c r="B2" s="34"/>
    </row>
    <row r="3" spans="1:2" ht="12.75">
      <c r="A3" s="33"/>
      <c r="B3" s="34"/>
    </row>
    <row r="4" spans="1:18" ht="17.25" customHeight="1">
      <c r="A4" s="189" t="s">
        <v>116</v>
      </c>
      <c r="B4" s="189"/>
      <c r="C4" s="38"/>
      <c r="D4" s="38"/>
      <c r="E4" s="38"/>
      <c r="F4" s="38"/>
      <c r="G4" s="38"/>
      <c r="H4" s="38"/>
      <c r="I4" s="38"/>
      <c r="J4" s="38"/>
      <c r="K4" s="38"/>
      <c r="L4" s="38"/>
      <c r="M4" s="38"/>
      <c r="N4" s="38"/>
      <c r="O4" s="38"/>
      <c r="P4" s="38"/>
      <c r="Q4" s="38"/>
      <c r="R4" s="38"/>
    </row>
    <row r="5" spans="1:2" ht="12.75">
      <c r="A5" s="190"/>
      <c r="B5" s="191"/>
    </row>
    <row r="6" spans="2:18" ht="12.75">
      <c r="B6" s="192" t="s">
        <v>41</v>
      </c>
      <c r="C6" s="193" t="s">
        <v>14</v>
      </c>
      <c r="D6" s="193" t="s">
        <v>15</v>
      </c>
      <c r="E6" s="193" t="s">
        <v>16</v>
      </c>
      <c r="F6" s="193" t="s">
        <v>17</v>
      </c>
      <c r="G6" s="194" t="s">
        <v>18</v>
      </c>
      <c r="H6" s="193" t="s">
        <v>19</v>
      </c>
      <c r="I6" s="193" t="s">
        <v>20</v>
      </c>
      <c r="J6" s="193" t="s">
        <v>21</v>
      </c>
      <c r="K6" s="193" t="s">
        <v>22</v>
      </c>
      <c r="L6" s="194" t="s">
        <v>23</v>
      </c>
      <c r="M6" s="193" t="s">
        <v>24</v>
      </c>
      <c r="N6" s="193" t="s">
        <v>25</v>
      </c>
      <c r="O6" s="193" t="s">
        <v>26</v>
      </c>
      <c r="P6" s="193" t="s">
        <v>145</v>
      </c>
      <c r="Q6" s="194" t="s">
        <v>146</v>
      </c>
      <c r="R6" s="193" t="s">
        <v>152</v>
      </c>
    </row>
    <row r="7" spans="2:18" ht="19.5" customHeight="1">
      <c r="B7" s="195" t="s">
        <v>128</v>
      </c>
      <c r="C7" s="196">
        <v>324</v>
      </c>
      <c r="D7" s="196">
        <f>C18</f>
        <v>324</v>
      </c>
      <c r="E7" s="196">
        <f>D18</f>
        <v>246</v>
      </c>
      <c r="F7" s="196">
        <f>E18</f>
        <v>200</v>
      </c>
      <c r="G7" s="196">
        <f>C7</f>
        <v>324</v>
      </c>
      <c r="H7" s="196">
        <f>G18</f>
        <v>199</v>
      </c>
      <c r="I7" s="196">
        <f>H18</f>
        <v>162</v>
      </c>
      <c r="J7" s="196">
        <f>I18</f>
        <v>173</v>
      </c>
      <c r="K7" s="196">
        <f>J18</f>
        <v>157</v>
      </c>
      <c r="L7" s="196">
        <f>G18</f>
        <v>199</v>
      </c>
      <c r="M7" s="196">
        <f>L18</f>
        <v>192</v>
      </c>
      <c r="N7" s="196">
        <f>M18</f>
        <v>156</v>
      </c>
      <c r="O7" s="196">
        <f>N18</f>
        <v>186</v>
      </c>
      <c r="P7" s="196">
        <f>O18</f>
        <v>162.8</v>
      </c>
      <c r="Q7" s="196">
        <f>L18</f>
        <v>192</v>
      </c>
      <c r="R7" s="196">
        <f>M18</f>
        <v>156</v>
      </c>
    </row>
    <row r="8" spans="2:17" ht="12" customHeight="1">
      <c r="B8" s="197"/>
      <c r="C8" s="198"/>
      <c r="D8" s="198"/>
      <c r="E8" s="198"/>
      <c r="G8" s="199"/>
      <c r="L8" s="199"/>
      <c r="Q8" s="199"/>
    </row>
    <row r="9" spans="2:18" ht="19.5" customHeight="1">
      <c r="B9" s="197" t="s">
        <v>117</v>
      </c>
      <c r="C9" s="198">
        <f>'Group EBITDA'!C21</f>
        <v>121</v>
      </c>
      <c r="D9" s="198">
        <f>'Group EBITDA'!D21</f>
        <v>115</v>
      </c>
      <c r="E9" s="198">
        <f>'Group EBITDA'!E21</f>
        <v>112</v>
      </c>
      <c r="F9" s="198">
        <f>'Group EBITDA'!F21</f>
        <v>121</v>
      </c>
      <c r="G9" s="200">
        <f>SUM(C9:F9)</f>
        <v>469</v>
      </c>
      <c r="H9" s="198">
        <f>'Group EBITDA'!H21</f>
        <v>114</v>
      </c>
      <c r="I9" s="198">
        <f>'Group EBITDA'!I21</f>
        <v>112</v>
      </c>
      <c r="J9" s="198">
        <f>'Group EBITDA'!J21</f>
        <v>120</v>
      </c>
      <c r="K9" s="198">
        <f>'Group EBITDA'!K21</f>
        <v>135</v>
      </c>
      <c r="L9" s="200">
        <f>SUM(H9:K9)</f>
        <v>481</v>
      </c>
      <c r="M9" s="198">
        <f>'Group EBITDA'!M21</f>
        <v>120</v>
      </c>
      <c r="N9" s="198">
        <f>'Group EBITDA'!N21</f>
        <v>117</v>
      </c>
      <c r="O9" s="198">
        <f>'Group EBITDA'!O21</f>
        <v>119.80000000000001</v>
      </c>
      <c r="P9" s="198">
        <f>'Group EBITDA'!P21</f>
        <v>143.2</v>
      </c>
      <c r="Q9" s="200">
        <v>500</v>
      </c>
      <c r="R9" s="198">
        <f>'Group EBITDA'!R21</f>
        <v>122</v>
      </c>
    </row>
    <row r="10" spans="2:18" ht="19.5" customHeight="1">
      <c r="B10" s="197" t="s">
        <v>118</v>
      </c>
      <c r="C10" s="198">
        <v>-83</v>
      </c>
      <c r="D10" s="198">
        <v>-78</v>
      </c>
      <c r="E10" s="198">
        <v>-73</v>
      </c>
      <c r="F10" s="198">
        <v>-62</v>
      </c>
      <c r="G10" s="200">
        <f>SUM(C10:F10)</f>
        <v>-296</v>
      </c>
      <c r="H10" s="198">
        <v>-99</v>
      </c>
      <c r="I10" s="198">
        <v>-57</v>
      </c>
      <c r="J10" s="198">
        <v>-61</v>
      </c>
      <c r="K10" s="198">
        <v>-75</v>
      </c>
      <c r="L10" s="200">
        <f>SUM(H10:K10)</f>
        <v>-292</v>
      </c>
      <c r="M10" s="198">
        <v>-89</v>
      </c>
      <c r="N10" s="198">
        <v>-67</v>
      </c>
      <c r="O10" s="198">
        <v>-64</v>
      </c>
      <c r="P10" s="198">
        <v>-66</v>
      </c>
      <c r="Q10" s="200">
        <v>-286</v>
      </c>
      <c r="R10" s="198">
        <f>-92.081109683074</f>
        <v>-92.081109683074</v>
      </c>
    </row>
    <row r="11" spans="2:18" ht="19.5" customHeight="1">
      <c r="B11" s="197" t="s">
        <v>119</v>
      </c>
      <c r="C11" s="198">
        <v>-6</v>
      </c>
      <c r="D11" s="198">
        <v>-92</v>
      </c>
      <c r="E11" s="198">
        <v>-41</v>
      </c>
      <c r="F11" s="198">
        <v>-15</v>
      </c>
      <c r="G11" s="200">
        <f>SUM(C11:F11)</f>
        <v>-154</v>
      </c>
      <c r="H11" s="198">
        <v>-8</v>
      </c>
      <c r="I11" s="198">
        <v>-2</v>
      </c>
      <c r="J11" s="198">
        <v>-24</v>
      </c>
      <c r="K11" s="198">
        <v>-1</v>
      </c>
      <c r="L11" s="200">
        <f>SUM(H11:K11)</f>
        <v>-35</v>
      </c>
      <c r="M11" s="198">
        <v>-1</v>
      </c>
      <c r="N11" s="198">
        <v>-1</v>
      </c>
      <c r="O11" s="198">
        <v>-1</v>
      </c>
      <c r="P11" s="198">
        <v>-5</v>
      </c>
      <c r="Q11" s="200">
        <v>-8</v>
      </c>
      <c r="R11" s="198">
        <f>-6.58846958</f>
        <v>-6.58846958</v>
      </c>
    </row>
    <row r="12" spans="2:18" ht="19.5" customHeight="1">
      <c r="B12" s="197" t="s">
        <v>134</v>
      </c>
      <c r="C12" s="198">
        <v>-11</v>
      </c>
      <c r="D12" s="198">
        <v>7</v>
      </c>
      <c r="E12" s="198">
        <v>-25</v>
      </c>
      <c r="F12" s="198">
        <v>7</v>
      </c>
      <c r="G12" s="200">
        <f>SUM(C12:F12)</f>
        <v>-22</v>
      </c>
      <c r="H12" s="198">
        <v>-14</v>
      </c>
      <c r="I12" s="198">
        <v>-2</v>
      </c>
      <c r="J12" s="198">
        <v>-15</v>
      </c>
      <c r="K12" s="198">
        <v>24</v>
      </c>
      <c r="L12" s="200">
        <f>SUM(H12:K12)</f>
        <v>-7</v>
      </c>
      <c r="M12" s="198">
        <v>-35</v>
      </c>
      <c r="N12" s="198">
        <v>21</v>
      </c>
      <c r="O12" s="198">
        <v>-41</v>
      </c>
      <c r="P12" s="198">
        <v>15</v>
      </c>
      <c r="Q12" s="200">
        <v>-39</v>
      </c>
      <c r="R12" s="198">
        <v>-20.355669582534848</v>
      </c>
    </row>
    <row r="13" spans="2:18" ht="19.5" customHeight="1">
      <c r="B13" s="189" t="s">
        <v>120</v>
      </c>
      <c r="C13" s="201">
        <f>SUM(C9:C12)</f>
        <v>21</v>
      </c>
      <c r="D13" s="201">
        <f aca="true" t="shared" si="0" ref="D13:Q13">SUM(D9:D12)</f>
        <v>-48</v>
      </c>
      <c r="E13" s="201">
        <f t="shared" si="0"/>
        <v>-27</v>
      </c>
      <c r="F13" s="201">
        <f t="shared" si="0"/>
        <v>51</v>
      </c>
      <c r="G13" s="201">
        <f t="shared" si="0"/>
        <v>-3</v>
      </c>
      <c r="H13" s="201">
        <f t="shared" si="0"/>
        <v>-7</v>
      </c>
      <c r="I13" s="201">
        <f t="shared" si="0"/>
        <v>51</v>
      </c>
      <c r="J13" s="201">
        <f t="shared" si="0"/>
        <v>20</v>
      </c>
      <c r="K13" s="201">
        <f t="shared" si="0"/>
        <v>83</v>
      </c>
      <c r="L13" s="201">
        <f t="shared" si="0"/>
        <v>147</v>
      </c>
      <c r="M13" s="201">
        <f t="shared" si="0"/>
        <v>-5</v>
      </c>
      <c r="N13" s="201">
        <f t="shared" si="0"/>
        <v>70</v>
      </c>
      <c r="O13" s="201">
        <f t="shared" si="0"/>
        <v>13.800000000000011</v>
      </c>
      <c r="P13" s="201">
        <f t="shared" si="0"/>
        <v>87.19999999999999</v>
      </c>
      <c r="Q13" s="201">
        <f t="shared" si="0"/>
        <v>167</v>
      </c>
      <c r="R13" s="201">
        <f>SUM(R9:R12)</f>
        <v>2.9747511543911465</v>
      </c>
    </row>
    <row r="14" spans="2:18" ht="19.5" customHeight="1">
      <c r="B14" s="202" t="s">
        <v>121</v>
      </c>
      <c r="C14" s="198">
        <v>-17</v>
      </c>
      <c r="D14" s="198">
        <v>-33</v>
      </c>
      <c r="E14" s="198">
        <v>-15</v>
      </c>
      <c r="F14" s="198">
        <v>-39</v>
      </c>
      <c r="G14" s="200">
        <f>SUM(C14:F14)</f>
        <v>-104</v>
      </c>
      <c r="H14" s="198">
        <v>-25</v>
      </c>
      <c r="I14" s="198">
        <v>-40</v>
      </c>
      <c r="J14" s="198">
        <v>-24</v>
      </c>
      <c r="K14" s="198">
        <v>-40</v>
      </c>
      <c r="L14" s="200">
        <f>SUM(H14:K14)</f>
        <v>-129</v>
      </c>
      <c r="M14" s="198">
        <v>-24</v>
      </c>
      <c r="N14" s="198">
        <v>-40</v>
      </c>
      <c r="O14" s="198">
        <v>-24</v>
      </c>
      <c r="P14" s="198">
        <v>-45</v>
      </c>
      <c r="Q14" s="200">
        <v>-133</v>
      </c>
      <c r="R14" s="198">
        <v>-22.4445683151975</v>
      </c>
    </row>
    <row r="15" spans="2:19" ht="19.5" customHeight="1">
      <c r="B15" s="197" t="s">
        <v>136</v>
      </c>
      <c r="C15" s="198">
        <v>-4</v>
      </c>
      <c r="D15" s="198">
        <v>3</v>
      </c>
      <c r="E15" s="198">
        <v>-4</v>
      </c>
      <c r="F15" s="198">
        <v>-13</v>
      </c>
      <c r="G15" s="200">
        <f>SUM(C15:F15)</f>
        <v>-18</v>
      </c>
      <c r="H15" s="204">
        <v>-5</v>
      </c>
      <c r="I15" s="204">
        <v>0</v>
      </c>
      <c r="J15" s="204">
        <v>-12</v>
      </c>
      <c r="K15" s="204">
        <v>-8</v>
      </c>
      <c r="L15" s="200">
        <f>SUM(H15:K15)</f>
        <v>-25</v>
      </c>
      <c r="M15" s="203">
        <v>-7</v>
      </c>
      <c r="N15" s="203">
        <v>0</v>
      </c>
      <c r="O15" s="203">
        <v>-13</v>
      </c>
      <c r="P15" s="203">
        <v>-50</v>
      </c>
      <c r="Q15" s="200">
        <v>-70</v>
      </c>
      <c r="R15" s="203">
        <v>4.04472613999999</v>
      </c>
      <c r="S15" s="52"/>
    </row>
    <row r="16" spans="2:18" ht="19.5" customHeight="1">
      <c r="B16" s="205" t="s">
        <v>122</v>
      </c>
      <c r="C16" s="196">
        <f>C13+C14+C15</f>
        <v>0</v>
      </c>
      <c r="D16" s="196">
        <f aca="true" t="shared" si="1" ref="D16:Q16">D13+D14+D15</f>
        <v>-78</v>
      </c>
      <c r="E16" s="196">
        <f t="shared" si="1"/>
        <v>-46</v>
      </c>
      <c r="F16" s="196">
        <f t="shared" si="1"/>
        <v>-1</v>
      </c>
      <c r="G16" s="196">
        <f t="shared" si="1"/>
        <v>-125</v>
      </c>
      <c r="H16" s="196">
        <f t="shared" si="1"/>
        <v>-37</v>
      </c>
      <c r="I16" s="196">
        <f t="shared" si="1"/>
        <v>11</v>
      </c>
      <c r="J16" s="196">
        <f t="shared" si="1"/>
        <v>-16</v>
      </c>
      <c r="K16" s="196">
        <f t="shared" si="1"/>
        <v>35</v>
      </c>
      <c r="L16" s="196">
        <f t="shared" si="1"/>
        <v>-7</v>
      </c>
      <c r="M16" s="196">
        <f t="shared" si="1"/>
        <v>-36</v>
      </c>
      <c r="N16" s="196">
        <f t="shared" si="1"/>
        <v>30</v>
      </c>
      <c r="O16" s="196">
        <f t="shared" si="1"/>
        <v>-23.19999999999999</v>
      </c>
      <c r="P16" s="196">
        <f t="shared" si="1"/>
        <v>-7.800000000000011</v>
      </c>
      <c r="Q16" s="196">
        <f t="shared" si="1"/>
        <v>-36</v>
      </c>
      <c r="R16" s="196">
        <f>R13+R14+R15</f>
        <v>-15.425091020806363</v>
      </c>
    </row>
    <row r="17" spans="2:18" ht="19.5" customHeight="1">
      <c r="B17" s="206"/>
      <c r="C17" s="198"/>
      <c r="D17" s="198"/>
      <c r="E17" s="198"/>
      <c r="F17" s="198"/>
      <c r="G17" s="200"/>
      <c r="H17" s="198"/>
      <c r="I17" s="198"/>
      <c r="J17" s="198"/>
      <c r="K17" s="198"/>
      <c r="L17" s="200"/>
      <c r="M17" s="198"/>
      <c r="N17" s="198"/>
      <c r="O17" s="198"/>
      <c r="P17" s="198"/>
      <c r="Q17" s="200"/>
      <c r="R17" s="198"/>
    </row>
    <row r="18" spans="2:18" ht="19.5" customHeight="1">
      <c r="B18" s="189" t="s">
        <v>129</v>
      </c>
      <c r="C18" s="196">
        <f>C7+C16+C17</f>
        <v>324</v>
      </c>
      <c r="D18" s="196">
        <f aca="true" t="shared" si="2" ref="D18:P18">D7+D16+D17</f>
        <v>246</v>
      </c>
      <c r="E18" s="196">
        <f t="shared" si="2"/>
        <v>200</v>
      </c>
      <c r="F18" s="196">
        <f t="shared" si="2"/>
        <v>199</v>
      </c>
      <c r="G18" s="196">
        <f t="shared" si="2"/>
        <v>199</v>
      </c>
      <c r="H18" s="196">
        <f t="shared" si="2"/>
        <v>162</v>
      </c>
      <c r="I18" s="196">
        <f t="shared" si="2"/>
        <v>173</v>
      </c>
      <c r="J18" s="196">
        <f t="shared" si="2"/>
        <v>157</v>
      </c>
      <c r="K18" s="196">
        <f t="shared" si="2"/>
        <v>192</v>
      </c>
      <c r="L18" s="196">
        <f t="shared" si="2"/>
        <v>192</v>
      </c>
      <c r="M18" s="196">
        <f t="shared" si="2"/>
        <v>156</v>
      </c>
      <c r="N18" s="196">
        <f t="shared" si="2"/>
        <v>186</v>
      </c>
      <c r="O18" s="196">
        <f t="shared" si="2"/>
        <v>162.8</v>
      </c>
      <c r="P18" s="196">
        <f t="shared" si="2"/>
        <v>155</v>
      </c>
      <c r="Q18" s="196">
        <f>Q7+Q16+Q17</f>
        <v>156</v>
      </c>
      <c r="R18" s="196">
        <f>R7+R16+R17</f>
        <v>140.57490897919365</v>
      </c>
    </row>
    <row r="19" spans="5:6" ht="12.75">
      <c r="E19" s="52"/>
      <c r="F19" s="52"/>
    </row>
    <row r="20" spans="2:6" ht="12.75">
      <c r="B20" s="20" t="s">
        <v>39</v>
      </c>
      <c r="E20" s="52"/>
      <c r="F20" s="52"/>
    </row>
    <row r="21" ht="14.25">
      <c r="B21" s="51" t="s">
        <v>133</v>
      </c>
    </row>
    <row r="22" ht="14.25">
      <c r="B22" s="51" t="s">
        <v>135</v>
      </c>
    </row>
    <row r="23" spans="2:5" ht="14.25">
      <c r="B23" s="215" t="s">
        <v>157</v>
      </c>
      <c r="E23" s="52"/>
    </row>
    <row r="25" spans="3:17" ht="12.75">
      <c r="C25" s="54"/>
      <c r="D25" s="54"/>
      <c r="E25" s="54"/>
      <c r="F25" s="54"/>
      <c r="G25" s="54"/>
      <c r="H25" s="54"/>
      <c r="I25" s="54"/>
      <c r="J25" s="54"/>
      <c r="K25" s="54"/>
      <c r="L25" s="54"/>
      <c r="M25" s="54"/>
      <c r="N25" s="54"/>
      <c r="O25" s="54"/>
      <c r="P25" s="54"/>
      <c r="Q25" s="54"/>
    </row>
    <row r="26" spans="3:17" ht="12.75">
      <c r="C26" s="52"/>
      <c r="D26" s="52"/>
      <c r="E26" s="52"/>
      <c r="F26" s="52"/>
      <c r="G26" s="52"/>
      <c r="H26" s="52"/>
      <c r="I26" s="52"/>
      <c r="J26" s="52"/>
      <c r="K26" s="52"/>
      <c r="L26" s="52"/>
      <c r="M26" s="52"/>
      <c r="N26" s="52"/>
      <c r="O26" s="52"/>
      <c r="P26" s="52"/>
      <c r="Q26" s="52"/>
    </row>
    <row r="27" spans="3:17" ht="12.75">
      <c r="C27" s="52"/>
      <c r="D27" s="52"/>
      <c r="E27" s="52"/>
      <c r="F27" s="52"/>
      <c r="G27" s="52"/>
      <c r="H27" s="52"/>
      <c r="I27" s="52"/>
      <c r="J27" s="52"/>
      <c r="K27" s="52"/>
      <c r="L27" s="52"/>
      <c r="M27" s="52"/>
      <c r="N27" s="52"/>
      <c r="O27" s="52"/>
      <c r="P27" s="52"/>
      <c r="Q27" s="52"/>
    </row>
    <row r="30" ht="12" customHeight="1"/>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60" r:id="rId1"/>
  <ignoredErrors>
    <ignoredError sqref="G8:P8 G12:O12 G9:O9 G10:O10 G11:O11 G7:O7 G17:P17 G13:O13 G14:O14 G15:O15 G16:O16 G19:P19 G18:O18"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R27"/>
  <sheetViews>
    <sheetView showGridLines="0" zoomScale="80" zoomScaleNormal="80" zoomScalePageLayoutView="0" workbookViewId="0" topLeftCell="A1">
      <selection activeCell="F26" sqref="F26"/>
    </sheetView>
  </sheetViews>
  <sheetFormatPr defaultColWidth="9.140625" defaultRowHeight="15"/>
  <cols>
    <col min="1" max="1" width="2.7109375" style="36" customWidth="1"/>
    <col min="2" max="2" width="39.00390625" style="36" customWidth="1"/>
    <col min="3" max="3" width="12.7109375" style="36" customWidth="1"/>
    <col min="4" max="16384" width="9.140625" style="36" customWidth="1"/>
  </cols>
  <sheetData>
    <row r="1" spans="1:10" ht="12.75">
      <c r="A1" s="33"/>
      <c r="B1" s="34"/>
      <c r="C1" s="35"/>
      <c r="D1" s="35"/>
      <c r="E1" s="35"/>
      <c r="F1" s="35"/>
      <c r="G1" s="35"/>
      <c r="H1" s="33"/>
      <c r="I1" s="33"/>
      <c r="J1" s="33"/>
    </row>
    <row r="2" spans="1:10" ht="12.75">
      <c r="A2" s="33"/>
      <c r="B2" s="34"/>
      <c r="C2" s="35"/>
      <c r="D2" s="35"/>
      <c r="E2" s="35"/>
      <c r="F2" s="35"/>
      <c r="G2" s="35"/>
      <c r="H2" s="33"/>
      <c r="I2" s="33"/>
      <c r="J2" s="33"/>
    </row>
    <row r="3" spans="1:10" ht="12.75">
      <c r="A3" s="33"/>
      <c r="B3" s="33"/>
      <c r="C3" s="35"/>
      <c r="D3" s="35"/>
      <c r="E3" s="35"/>
      <c r="F3" s="35"/>
      <c r="G3" s="35"/>
      <c r="H3" s="33"/>
      <c r="I3" s="33"/>
      <c r="J3" s="33"/>
    </row>
    <row r="4" spans="1:18" ht="21" customHeight="1">
      <c r="A4" s="37" t="s">
        <v>40</v>
      </c>
      <c r="B4" s="37"/>
      <c r="C4" s="38"/>
      <c r="D4" s="39"/>
      <c r="E4" s="39"/>
      <c r="F4" s="39"/>
      <c r="G4" s="39"/>
      <c r="H4" s="39"/>
      <c r="I4" s="39"/>
      <c r="J4" s="39"/>
      <c r="K4" s="39"/>
      <c r="L4" s="39"/>
      <c r="M4" s="39"/>
      <c r="N4" s="39"/>
      <c r="O4" s="39"/>
      <c r="P4" s="39"/>
      <c r="Q4" s="39"/>
      <c r="R4" s="39"/>
    </row>
    <row r="5" ht="21" customHeight="1">
      <c r="H5" s="33"/>
    </row>
    <row r="6" spans="2:18" ht="21" customHeight="1">
      <c r="B6" s="40" t="s">
        <v>41</v>
      </c>
      <c r="C6" s="41" t="s">
        <v>14</v>
      </c>
      <c r="D6" s="41" t="s">
        <v>15</v>
      </c>
      <c r="E6" s="41" t="s">
        <v>16</v>
      </c>
      <c r="F6" s="41" t="s">
        <v>17</v>
      </c>
      <c r="G6" s="42" t="s">
        <v>18</v>
      </c>
      <c r="H6" s="41" t="s">
        <v>19</v>
      </c>
      <c r="I6" s="41" t="s">
        <v>20</v>
      </c>
      <c r="J6" s="41" t="s">
        <v>21</v>
      </c>
      <c r="K6" s="41" t="s">
        <v>22</v>
      </c>
      <c r="L6" s="42" t="s">
        <v>23</v>
      </c>
      <c r="M6" s="41" t="s">
        <v>24</v>
      </c>
      <c r="N6" s="41" t="s">
        <v>25</v>
      </c>
      <c r="O6" s="41" t="s">
        <v>26</v>
      </c>
      <c r="P6" s="41" t="s">
        <v>145</v>
      </c>
      <c r="Q6" s="42" t="s">
        <v>146</v>
      </c>
      <c r="R6" s="41" t="s">
        <v>151</v>
      </c>
    </row>
    <row r="7" spans="2:18" ht="21" customHeight="1">
      <c r="B7" s="43" t="s">
        <v>42</v>
      </c>
      <c r="C7" s="44">
        <v>45</v>
      </c>
      <c r="D7" s="44">
        <v>47</v>
      </c>
      <c r="E7" s="44">
        <v>49</v>
      </c>
      <c r="F7" s="44">
        <v>88</v>
      </c>
      <c r="G7" s="45">
        <f>SUM(C7:F7)</f>
        <v>229</v>
      </c>
      <c r="H7" s="44">
        <v>39</v>
      </c>
      <c r="I7" s="44">
        <v>42</v>
      </c>
      <c r="J7" s="44">
        <v>59</v>
      </c>
      <c r="K7" s="44">
        <v>72</v>
      </c>
      <c r="L7" s="46">
        <v>212</v>
      </c>
      <c r="M7" s="44">
        <v>44</v>
      </c>
      <c r="N7" s="44">
        <v>45</v>
      </c>
      <c r="O7" s="44">
        <v>41</v>
      </c>
      <c r="P7" s="44">
        <v>57</v>
      </c>
      <c r="Q7" s="46">
        <f>SUM(M7:P7)</f>
        <v>187</v>
      </c>
      <c r="R7" s="44">
        <v>58</v>
      </c>
    </row>
    <row r="8" spans="2:18" ht="21" customHeight="1">
      <c r="B8" s="43" t="s">
        <v>43</v>
      </c>
      <c r="C8" s="44">
        <v>28</v>
      </c>
      <c r="D8" s="44">
        <v>28</v>
      </c>
      <c r="E8" s="44">
        <v>21</v>
      </c>
      <c r="F8" s="44">
        <v>19</v>
      </c>
      <c r="G8" s="45">
        <f>SUM(C8:F8)</f>
        <v>96</v>
      </c>
      <c r="H8" s="44">
        <v>14</v>
      </c>
      <c r="I8" s="44">
        <v>14</v>
      </c>
      <c r="J8" s="44">
        <v>17</v>
      </c>
      <c r="K8" s="44">
        <v>22</v>
      </c>
      <c r="L8" s="46">
        <v>67</v>
      </c>
      <c r="M8" s="44">
        <v>18</v>
      </c>
      <c r="N8" s="44">
        <v>17</v>
      </c>
      <c r="O8" s="44">
        <v>20</v>
      </c>
      <c r="P8" s="44">
        <v>28</v>
      </c>
      <c r="Q8" s="46">
        <f>SUM(M8:P8)</f>
        <v>83</v>
      </c>
      <c r="R8" s="44">
        <v>22</v>
      </c>
    </row>
    <row r="9" spans="2:18" ht="21" customHeight="1">
      <c r="B9" s="47" t="s">
        <v>44</v>
      </c>
      <c r="C9" s="48">
        <f>SUM(C7:C8)</f>
        <v>73</v>
      </c>
      <c r="D9" s="48">
        <f aca="true" t="shared" si="0" ref="D9:Q9">SUM(D7:D8)</f>
        <v>75</v>
      </c>
      <c r="E9" s="48">
        <f t="shared" si="0"/>
        <v>70</v>
      </c>
      <c r="F9" s="48">
        <f t="shared" si="0"/>
        <v>107</v>
      </c>
      <c r="G9" s="48">
        <f t="shared" si="0"/>
        <v>325</v>
      </c>
      <c r="H9" s="48">
        <f t="shared" si="0"/>
        <v>53</v>
      </c>
      <c r="I9" s="48">
        <f t="shared" si="0"/>
        <v>56</v>
      </c>
      <c r="J9" s="48">
        <f t="shared" si="0"/>
        <v>76</v>
      </c>
      <c r="K9" s="48">
        <f t="shared" si="0"/>
        <v>94</v>
      </c>
      <c r="L9" s="48">
        <f t="shared" si="0"/>
        <v>279</v>
      </c>
      <c r="M9" s="48">
        <f t="shared" si="0"/>
        <v>62</v>
      </c>
      <c r="N9" s="48">
        <f t="shared" si="0"/>
        <v>62</v>
      </c>
      <c r="O9" s="48">
        <f t="shared" si="0"/>
        <v>61</v>
      </c>
      <c r="P9" s="48">
        <f t="shared" si="0"/>
        <v>85</v>
      </c>
      <c r="Q9" s="48">
        <f t="shared" si="0"/>
        <v>270</v>
      </c>
      <c r="R9" s="48">
        <f>SUM(R7:R8)</f>
        <v>80</v>
      </c>
    </row>
    <row r="10" spans="2:18" ht="21" customHeight="1">
      <c r="B10" s="43" t="s">
        <v>45</v>
      </c>
      <c r="C10" s="49">
        <f>C9/'Group EBITDA'!C13</f>
        <v>0.2260061919504644</v>
      </c>
      <c r="D10" s="49">
        <f>D9/'Group EBITDA'!D13</f>
        <v>0.2245508982035928</v>
      </c>
      <c r="E10" s="49">
        <f>E9/'Group EBITDA'!E13</f>
        <v>0.2222222222222222</v>
      </c>
      <c r="F10" s="49">
        <f>F9/'Group EBITDA'!F13</f>
        <v>0.3440514469453376</v>
      </c>
      <c r="G10" s="49">
        <f>G9/'Group EBITDA'!G13</f>
        <v>0.2533125487139517</v>
      </c>
      <c r="H10" s="49">
        <f>H9/'Group EBITDA'!H13</f>
        <v>0.16932907348242812</v>
      </c>
      <c r="I10" s="49">
        <f>I9/'Group EBITDA'!I13</f>
        <v>0.17721518987341772</v>
      </c>
      <c r="J10" s="49">
        <f>J9/'Group EBITDA'!J13</f>
        <v>0.24437299035369775</v>
      </c>
      <c r="K10" s="49">
        <f>K9/'Group EBITDA'!K13</f>
        <v>0.28923076923076924</v>
      </c>
      <c r="L10" s="49">
        <f>L9/'Group EBITDA'!L13</f>
        <v>0.22055335968379447</v>
      </c>
      <c r="M10" s="49">
        <f>M9/'Group EBITDA'!M13</f>
        <v>0.19076923076923077</v>
      </c>
      <c r="N10" s="49">
        <f>N9/'Group EBITDA'!N13</f>
        <v>0.18902439024390244</v>
      </c>
      <c r="O10" s="49">
        <f>O9/'Group EBITDA'!O13</f>
        <v>0.19014962593516208</v>
      </c>
      <c r="P10" s="49">
        <f>P9/'Group EBITDA'!P13</f>
        <v>0.2528256989886972</v>
      </c>
      <c r="Q10" s="49">
        <f>Q9/'Group EBITDA'!Q13</f>
        <v>0.20610687022900764</v>
      </c>
      <c r="R10" s="49">
        <f>R9/'Group EBITDA'!R13</f>
        <v>0.24464831804281345</v>
      </c>
    </row>
    <row r="11" spans="3:18" ht="10.5" customHeight="1">
      <c r="C11" s="50"/>
      <c r="D11" s="50"/>
      <c r="E11" s="50"/>
      <c r="F11" s="50"/>
      <c r="G11" s="50"/>
      <c r="H11" s="50"/>
      <c r="I11" s="50"/>
      <c r="J11" s="50"/>
      <c r="K11" s="50"/>
      <c r="L11" s="50"/>
      <c r="M11" s="50"/>
      <c r="N11" s="50"/>
      <c r="O11" s="50"/>
      <c r="P11" s="50"/>
      <c r="Q11" s="50"/>
      <c r="R11" s="50"/>
    </row>
    <row r="12" spans="2:18" ht="21" customHeight="1" collapsed="1">
      <c r="B12" s="47" t="s">
        <v>148</v>
      </c>
      <c r="C12" s="48">
        <f>-Cashflow!C10</f>
        <v>83</v>
      </c>
      <c r="D12" s="48">
        <f>-Cashflow!D10</f>
        <v>78</v>
      </c>
      <c r="E12" s="48">
        <f>-Cashflow!E10</f>
        <v>73</v>
      </c>
      <c r="F12" s="48">
        <f>-Cashflow!F10</f>
        <v>62</v>
      </c>
      <c r="G12" s="48">
        <f>-Cashflow!G10</f>
        <v>296</v>
      </c>
      <c r="H12" s="48">
        <f>-Cashflow!H10</f>
        <v>99</v>
      </c>
      <c r="I12" s="48">
        <f>-Cashflow!I10</f>
        <v>57</v>
      </c>
      <c r="J12" s="48">
        <f>-Cashflow!J10</f>
        <v>61</v>
      </c>
      <c r="K12" s="48">
        <f>-Cashflow!K10</f>
        <v>75</v>
      </c>
      <c r="L12" s="48">
        <f>-Cashflow!L10</f>
        <v>292</v>
      </c>
      <c r="M12" s="48">
        <f>-Cashflow!M10</f>
        <v>89</v>
      </c>
      <c r="N12" s="48">
        <f>-Cashflow!N10</f>
        <v>67</v>
      </c>
      <c r="O12" s="48">
        <f>-Cashflow!O10</f>
        <v>64</v>
      </c>
      <c r="P12" s="48">
        <f>-Cashflow!P10</f>
        <v>66</v>
      </c>
      <c r="Q12" s="48">
        <f>-Cashflow!Q10</f>
        <v>286</v>
      </c>
      <c r="R12" s="48">
        <f>-Cashflow!R10</f>
        <v>92.081109683074</v>
      </c>
    </row>
    <row r="13" ht="12.75">
      <c r="B13" s="20"/>
    </row>
    <row r="14" ht="12.75">
      <c r="B14" s="20" t="s">
        <v>39</v>
      </c>
    </row>
    <row r="15" spans="2:7" ht="14.25">
      <c r="B15" s="51" t="s">
        <v>137</v>
      </c>
      <c r="G15" s="52"/>
    </row>
    <row r="16" ht="14.25">
      <c r="B16" s="209" t="s">
        <v>149</v>
      </c>
    </row>
    <row r="18" spans="3:15" ht="12.75">
      <c r="C18" s="53"/>
      <c r="D18" s="54"/>
      <c r="E18" s="54"/>
      <c r="F18" s="54"/>
      <c r="G18" s="54"/>
      <c r="H18" s="54"/>
      <c r="I18" s="54"/>
      <c r="J18" s="54"/>
      <c r="K18" s="54"/>
      <c r="L18" s="54"/>
      <c r="M18" s="54"/>
      <c r="N18" s="54"/>
      <c r="O18" s="54"/>
    </row>
    <row r="19" spans="3:15" ht="12.75">
      <c r="C19" s="55"/>
      <c r="D19" s="55"/>
      <c r="E19" s="55"/>
      <c r="F19" s="55"/>
      <c r="G19" s="55"/>
      <c r="H19" s="55"/>
      <c r="I19" s="55"/>
      <c r="J19" s="55"/>
      <c r="K19" s="55"/>
      <c r="L19" s="55"/>
      <c r="M19" s="55"/>
      <c r="N19" s="55"/>
      <c r="O19" s="55"/>
    </row>
    <row r="20" ht="12.75">
      <c r="C20" s="55"/>
    </row>
    <row r="26" spans="3:10" ht="12.75">
      <c r="C26" s="56"/>
      <c r="D26" s="56"/>
      <c r="E26" s="56"/>
      <c r="F26" s="56"/>
      <c r="G26" s="56"/>
      <c r="H26" s="56"/>
      <c r="I26" s="56"/>
      <c r="J26" s="56"/>
    </row>
    <row r="27" spans="3:10" ht="12.75">
      <c r="C27" s="56"/>
      <c r="D27" s="56"/>
      <c r="E27" s="56"/>
      <c r="F27" s="56"/>
      <c r="G27" s="56"/>
      <c r="H27" s="56"/>
      <c r="I27" s="56"/>
      <c r="J27" s="56"/>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sheetPr>
    <pageSetUpPr fitToPage="1"/>
  </sheetPr>
  <dimension ref="A4:R35"/>
  <sheetViews>
    <sheetView showGridLines="0" zoomScale="80" zoomScaleNormal="80" zoomScalePageLayoutView="0" workbookViewId="0" topLeftCell="A1">
      <pane xSplit="2" ySplit="4" topLeftCell="C11" activePane="bottomRight" state="frozen"/>
      <selection pane="topLeft" activeCell="A1" sqref="A1"/>
      <selection pane="topRight" activeCell="C1" sqref="C1"/>
      <selection pane="bottomLeft" activeCell="A5" sqref="A5"/>
      <selection pane="bottomRight" activeCell="K23" sqref="K23"/>
    </sheetView>
  </sheetViews>
  <sheetFormatPr defaultColWidth="9.140625" defaultRowHeight="15"/>
  <cols>
    <col min="1" max="1" width="2.57421875" style="60" customWidth="1"/>
    <col min="2" max="2" width="42.421875" style="60" customWidth="1"/>
    <col min="3" max="3" width="10.8515625" style="60" customWidth="1"/>
    <col min="4" max="11" width="9.57421875" style="60" customWidth="1"/>
    <col min="12" max="12" width="10.00390625" style="60" customWidth="1"/>
    <col min="13" max="15" width="10.57421875" style="60" customWidth="1"/>
    <col min="16" max="17" width="9.140625" style="60" customWidth="1"/>
    <col min="18" max="18" width="10.57421875" style="60" customWidth="1"/>
    <col min="19" max="16384" width="9.140625" style="60" customWidth="1"/>
  </cols>
  <sheetData>
    <row r="4" spans="1:18" s="59" customFormat="1" ht="17.25" customHeight="1">
      <c r="A4" s="57" t="s">
        <v>46</v>
      </c>
      <c r="B4" s="57"/>
      <c r="C4" s="58"/>
      <c r="D4" s="58"/>
      <c r="E4" s="58"/>
      <c r="F4" s="58"/>
      <c r="G4" s="58"/>
      <c r="H4" s="58"/>
      <c r="I4" s="58"/>
      <c r="J4" s="58"/>
      <c r="K4" s="58"/>
      <c r="L4" s="58"/>
      <c r="M4" s="58"/>
      <c r="N4" s="58"/>
      <c r="O4" s="58"/>
      <c r="P4" s="58"/>
      <c r="Q4" s="58"/>
      <c r="R4" s="58"/>
    </row>
    <row r="5" ht="12.75">
      <c r="B5" s="61"/>
    </row>
    <row r="6" spans="3:18" s="59" customFormat="1" ht="15" customHeight="1">
      <c r="C6" s="62" t="s">
        <v>14</v>
      </c>
      <c r="D6" s="62" t="s">
        <v>15</v>
      </c>
      <c r="E6" s="62" t="s">
        <v>16</v>
      </c>
      <c r="F6" s="63" t="s">
        <v>17</v>
      </c>
      <c r="G6" s="64" t="s">
        <v>18</v>
      </c>
      <c r="H6" s="62" t="s">
        <v>19</v>
      </c>
      <c r="I6" s="62" t="s">
        <v>20</v>
      </c>
      <c r="J6" s="62" t="s">
        <v>21</v>
      </c>
      <c r="K6" s="62" t="s">
        <v>22</v>
      </c>
      <c r="L6" s="64" t="s">
        <v>23</v>
      </c>
      <c r="M6" s="62" t="s">
        <v>24</v>
      </c>
      <c r="N6" s="62" t="s">
        <v>25</v>
      </c>
      <c r="O6" s="62" t="s">
        <v>26</v>
      </c>
      <c r="P6" s="62" t="s">
        <v>145</v>
      </c>
      <c r="Q6" s="64" t="s">
        <v>146</v>
      </c>
      <c r="R6" s="62" t="s">
        <v>151</v>
      </c>
    </row>
    <row r="7" spans="2:18" s="59" customFormat="1" ht="15" customHeight="1">
      <c r="B7" s="4" t="s">
        <v>47</v>
      </c>
      <c r="C7" s="65">
        <f>C22</f>
        <v>249.4</v>
      </c>
      <c r="D7" s="65">
        <f aca="true" t="shared" si="0" ref="D7:K7">D22</f>
        <v>251</v>
      </c>
      <c r="E7" s="65">
        <f t="shared" si="0"/>
        <v>243</v>
      </c>
      <c r="F7" s="65">
        <f t="shared" si="0"/>
        <v>238</v>
      </c>
      <c r="G7" s="66">
        <f t="shared" si="0"/>
        <v>981.4</v>
      </c>
      <c r="H7" s="65">
        <f t="shared" si="0"/>
        <v>238</v>
      </c>
      <c r="I7" s="65">
        <f t="shared" si="0"/>
        <v>236</v>
      </c>
      <c r="J7" s="65">
        <f t="shared" si="0"/>
        <v>235</v>
      </c>
      <c r="K7" s="65">
        <f t="shared" si="0"/>
        <v>250</v>
      </c>
      <c r="L7" s="66">
        <f aca="true" t="shared" si="1" ref="L7:Q7">L22</f>
        <v>959</v>
      </c>
      <c r="M7" s="65">
        <f t="shared" si="1"/>
        <v>245</v>
      </c>
      <c r="N7" s="65">
        <f t="shared" si="1"/>
        <v>244.5</v>
      </c>
      <c r="O7" s="65">
        <f t="shared" si="1"/>
        <v>245</v>
      </c>
      <c r="P7" s="65">
        <f t="shared" si="1"/>
        <v>260.5</v>
      </c>
      <c r="Q7" s="66">
        <f t="shared" si="1"/>
        <v>995</v>
      </c>
      <c r="R7" s="65">
        <f>R22</f>
        <v>249</v>
      </c>
    </row>
    <row r="8" spans="2:18" s="59" customFormat="1" ht="15" customHeight="1">
      <c r="B8" s="4" t="s">
        <v>48</v>
      </c>
      <c r="C8" s="65">
        <f>C32</f>
        <v>85</v>
      </c>
      <c r="D8" s="65">
        <f aca="true" t="shared" si="2" ref="D8:R8">D32</f>
        <v>94</v>
      </c>
      <c r="E8" s="65">
        <f t="shared" si="2"/>
        <v>83</v>
      </c>
      <c r="F8" s="65">
        <f t="shared" si="2"/>
        <v>84</v>
      </c>
      <c r="G8" s="66">
        <f t="shared" si="2"/>
        <v>346</v>
      </c>
      <c r="H8" s="65">
        <f t="shared" si="2"/>
        <v>87</v>
      </c>
      <c r="I8" s="65">
        <f t="shared" si="2"/>
        <v>91</v>
      </c>
      <c r="J8" s="65">
        <f t="shared" si="2"/>
        <v>87</v>
      </c>
      <c r="K8" s="65">
        <f t="shared" si="2"/>
        <v>87</v>
      </c>
      <c r="L8" s="66">
        <f>L32</f>
        <v>352</v>
      </c>
      <c r="M8" s="65">
        <f t="shared" si="2"/>
        <v>91</v>
      </c>
      <c r="N8" s="65">
        <f t="shared" si="2"/>
        <v>94</v>
      </c>
      <c r="O8" s="65">
        <f t="shared" si="2"/>
        <v>86.9</v>
      </c>
      <c r="P8" s="65">
        <f t="shared" si="2"/>
        <v>86</v>
      </c>
      <c r="Q8" s="66">
        <f>Q32</f>
        <v>357.9</v>
      </c>
      <c r="R8" s="65">
        <f t="shared" si="2"/>
        <v>88</v>
      </c>
    </row>
    <row r="9" spans="2:18" s="61" customFormat="1" ht="15" customHeight="1">
      <c r="B9" s="3" t="s">
        <v>49</v>
      </c>
      <c r="C9" s="67">
        <f>SUM(C7:C8)</f>
        <v>334.4</v>
      </c>
      <c r="D9" s="67">
        <f aca="true" t="shared" si="3" ref="D9:R9">SUM(D7:D8)</f>
        <v>345</v>
      </c>
      <c r="E9" s="67">
        <f t="shared" si="3"/>
        <v>326</v>
      </c>
      <c r="F9" s="67">
        <f t="shared" si="3"/>
        <v>322</v>
      </c>
      <c r="G9" s="68">
        <f t="shared" si="3"/>
        <v>1327.4</v>
      </c>
      <c r="H9" s="67">
        <f t="shared" si="3"/>
        <v>325</v>
      </c>
      <c r="I9" s="67">
        <f t="shared" si="3"/>
        <v>327</v>
      </c>
      <c r="J9" s="67">
        <f t="shared" si="3"/>
        <v>322</v>
      </c>
      <c r="K9" s="67">
        <f t="shared" si="3"/>
        <v>337</v>
      </c>
      <c r="L9" s="68">
        <f>SUM(L7:L8)</f>
        <v>1311</v>
      </c>
      <c r="M9" s="67">
        <f t="shared" si="3"/>
        <v>336</v>
      </c>
      <c r="N9" s="67">
        <f t="shared" si="3"/>
        <v>338.5</v>
      </c>
      <c r="O9" s="67">
        <f t="shared" si="3"/>
        <v>331.9</v>
      </c>
      <c r="P9" s="67">
        <f t="shared" si="3"/>
        <v>346.5</v>
      </c>
      <c r="Q9" s="68">
        <f>SUM(Q7:Q8)</f>
        <v>1352.9</v>
      </c>
      <c r="R9" s="67">
        <f t="shared" si="3"/>
        <v>337</v>
      </c>
    </row>
    <row r="10" spans="2:18" ht="12.75">
      <c r="B10" s="4" t="s">
        <v>50</v>
      </c>
      <c r="C10" s="65">
        <v>-11</v>
      </c>
      <c r="D10" s="65">
        <v>-11</v>
      </c>
      <c r="E10" s="65">
        <v>-11</v>
      </c>
      <c r="F10" s="65">
        <v>-11</v>
      </c>
      <c r="G10" s="66">
        <f>'Group EBITDA'!G12</f>
        <v>-44</v>
      </c>
      <c r="H10" s="65">
        <v>-12</v>
      </c>
      <c r="I10" s="65">
        <v>-11</v>
      </c>
      <c r="J10" s="65">
        <v>-11</v>
      </c>
      <c r="K10" s="65">
        <v>-12</v>
      </c>
      <c r="L10" s="66">
        <f>'Group EBITDA'!L12</f>
        <v>-46</v>
      </c>
      <c r="M10" s="65">
        <v>-11</v>
      </c>
      <c r="N10" s="65">
        <v>-11</v>
      </c>
      <c r="O10" s="65">
        <v>-10.8</v>
      </c>
      <c r="P10" s="65">
        <v>-10.6</v>
      </c>
      <c r="Q10" s="66">
        <f>SUM(M10:P10)</f>
        <v>-43.4</v>
      </c>
      <c r="R10" s="65">
        <v>-10</v>
      </c>
    </row>
    <row r="11" spans="2:18" s="59" customFormat="1" ht="15" customHeight="1">
      <c r="B11" s="69" t="s">
        <v>51</v>
      </c>
      <c r="C11" s="70">
        <f>SUM(C9:C10)</f>
        <v>323.4</v>
      </c>
      <c r="D11" s="70">
        <f aca="true" t="shared" si="4" ref="D11:R11">SUM(D9:D10)</f>
        <v>334</v>
      </c>
      <c r="E11" s="70">
        <f t="shared" si="4"/>
        <v>315</v>
      </c>
      <c r="F11" s="70">
        <f t="shared" si="4"/>
        <v>311</v>
      </c>
      <c r="G11" s="70">
        <f t="shared" si="4"/>
        <v>1283.4</v>
      </c>
      <c r="H11" s="70">
        <f t="shared" si="4"/>
        <v>313</v>
      </c>
      <c r="I11" s="70">
        <f t="shared" si="4"/>
        <v>316</v>
      </c>
      <c r="J11" s="70">
        <f t="shared" si="4"/>
        <v>311</v>
      </c>
      <c r="K11" s="70">
        <f t="shared" si="4"/>
        <v>325</v>
      </c>
      <c r="L11" s="70">
        <f>SUM(L9:L10)</f>
        <v>1265</v>
      </c>
      <c r="M11" s="70">
        <f t="shared" si="4"/>
        <v>325</v>
      </c>
      <c r="N11" s="70">
        <f t="shared" si="4"/>
        <v>327.5</v>
      </c>
      <c r="O11" s="70">
        <f t="shared" si="4"/>
        <v>321.09999999999997</v>
      </c>
      <c r="P11" s="70">
        <f t="shared" si="4"/>
        <v>335.9</v>
      </c>
      <c r="Q11" s="70">
        <f>SUM(Q9:Q10)</f>
        <v>1309.5</v>
      </c>
      <c r="R11" s="70">
        <f t="shared" si="4"/>
        <v>327</v>
      </c>
    </row>
    <row r="12" spans="3:18" ht="12.75">
      <c r="C12" s="71"/>
      <c r="D12" s="71"/>
      <c r="E12" s="71"/>
      <c r="F12" s="71"/>
      <c r="G12" s="71"/>
      <c r="H12" s="71"/>
      <c r="I12" s="71"/>
      <c r="J12" s="71"/>
      <c r="K12" s="71"/>
      <c r="L12" s="71"/>
      <c r="M12" s="210"/>
      <c r="N12" s="210"/>
      <c r="O12" s="210"/>
      <c r="P12" s="210"/>
      <c r="Q12" s="71"/>
      <c r="R12" s="210"/>
    </row>
    <row r="13" spans="3:18" ht="12.75">
      <c r="C13" s="72"/>
      <c r="D13" s="72"/>
      <c r="E13" s="72"/>
      <c r="F13" s="72"/>
      <c r="G13" s="72"/>
      <c r="H13" s="72"/>
      <c r="I13" s="72"/>
      <c r="J13" s="72"/>
      <c r="K13" s="72"/>
      <c r="L13" s="73"/>
      <c r="M13" s="72"/>
      <c r="N13" s="72"/>
      <c r="O13" s="72"/>
      <c r="P13" s="72"/>
      <c r="Q13" s="73"/>
      <c r="R13" s="72"/>
    </row>
    <row r="14" spans="1:18" s="75" customFormat="1" ht="12.75">
      <c r="A14" s="57" t="s">
        <v>52</v>
      </c>
      <c r="B14" s="57"/>
      <c r="C14" s="57"/>
      <c r="D14" s="57"/>
      <c r="E14" s="57"/>
      <c r="F14" s="57"/>
      <c r="G14" s="57"/>
      <c r="H14" s="57"/>
      <c r="I14" s="57"/>
      <c r="J14" s="57"/>
      <c r="K14" s="57"/>
      <c r="L14" s="58"/>
      <c r="M14" s="57"/>
      <c r="N14" s="57"/>
      <c r="O14" s="57"/>
      <c r="P14" s="57"/>
      <c r="Q14" s="58"/>
      <c r="R14" s="57"/>
    </row>
    <row r="15" s="76" customFormat="1" ht="12.75"/>
    <row r="16" spans="2:18" ht="12.75">
      <c r="B16" s="59"/>
      <c r="C16" s="62" t="s">
        <v>14</v>
      </c>
      <c r="D16" s="62" t="s">
        <v>15</v>
      </c>
      <c r="E16" s="62" t="s">
        <v>16</v>
      </c>
      <c r="F16" s="63" t="s">
        <v>17</v>
      </c>
      <c r="G16" s="64" t="s">
        <v>18</v>
      </c>
      <c r="H16" s="62" t="s">
        <v>19</v>
      </c>
      <c r="I16" s="62" t="s">
        <v>20</v>
      </c>
      <c r="J16" s="62" t="s">
        <v>21</v>
      </c>
      <c r="K16" s="62" t="s">
        <v>22</v>
      </c>
      <c r="L16" s="64" t="s">
        <v>23</v>
      </c>
      <c r="M16" s="62" t="s">
        <v>24</v>
      </c>
      <c r="N16" s="62" t="s">
        <v>25</v>
      </c>
      <c r="O16" s="62" t="s">
        <v>26</v>
      </c>
      <c r="P16" s="62" t="s">
        <v>145</v>
      </c>
      <c r="Q16" s="64" t="s">
        <v>146</v>
      </c>
      <c r="R16" s="62" t="s">
        <v>151</v>
      </c>
    </row>
    <row r="17" spans="2:18" ht="12.75">
      <c r="B17" s="4" t="s">
        <v>53</v>
      </c>
      <c r="C17" s="77">
        <v>124</v>
      </c>
      <c r="D17" s="65">
        <v>123</v>
      </c>
      <c r="E17" s="65">
        <v>122</v>
      </c>
      <c r="F17" s="65">
        <v>122</v>
      </c>
      <c r="G17" s="66">
        <f>SUM(C17:F17)</f>
        <v>491</v>
      </c>
      <c r="H17" s="77">
        <v>122</v>
      </c>
      <c r="I17" s="77">
        <v>119</v>
      </c>
      <c r="J17" s="77">
        <v>121</v>
      </c>
      <c r="K17" s="65">
        <v>124</v>
      </c>
      <c r="L17" s="66">
        <f>SUM(H17:K17)</f>
        <v>486</v>
      </c>
      <c r="M17" s="77">
        <v>122</v>
      </c>
      <c r="N17" s="77">
        <v>121</v>
      </c>
      <c r="O17" s="77">
        <v>123</v>
      </c>
      <c r="P17" s="65">
        <v>122</v>
      </c>
      <c r="Q17" s="66">
        <f>SUM(M17:P17)</f>
        <v>488</v>
      </c>
      <c r="R17" s="77">
        <v>119</v>
      </c>
    </row>
    <row r="18" spans="2:18" ht="12.75">
      <c r="B18" s="4" t="s">
        <v>54</v>
      </c>
      <c r="C18" s="65">
        <v>61</v>
      </c>
      <c r="D18" s="65">
        <v>59</v>
      </c>
      <c r="E18" s="65">
        <v>58</v>
      </c>
      <c r="F18" s="65">
        <v>56</v>
      </c>
      <c r="G18" s="66">
        <f>SUM(C18:F18)</f>
        <v>234</v>
      </c>
      <c r="H18" s="65">
        <v>55</v>
      </c>
      <c r="I18" s="65">
        <v>53</v>
      </c>
      <c r="J18" s="65">
        <v>51</v>
      </c>
      <c r="K18" s="65">
        <v>57</v>
      </c>
      <c r="L18" s="66">
        <f>SUM(H18:K18)</f>
        <v>216</v>
      </c>
      <c r="M18" s="65">
        <v>56</v>
      </c>
      <c r="N18" s="65">
        <v>55</v>
      </c>
      <c r="O18" s="65">
        <v>54</v>
      </c>
      <c r="P18" s="65">
        <v>59</v>
      </c>
      <c r="Q18" s="66">
        <f>SUM(M18:P18)</f>
        <v>224</v>
      </c>
      <c r="R18" s="65">
        <v>57</v>
      </c>
    </row>
    <row r="19" spans="2:18" ht="12.75">
      <c r="B19" s="4" t="s">
        <v>55</v>
      </c>
      <c r="C19" s="65">
        <v>2.4</v>
      </c>
      <c r="D19" s="65">
        <v>3</v>
      </c>
      <c r="E19" s="65">
        <v>2</v>
      </c>
      <c r="F19" s="65">
        <v>3</v>
      </c>
      <c r="G19" s="66">
        <f>SUM(C19:F19)</f>
        <v>10.4</v>
      </c>
      <c r="H19" s="65">
        <v>3</v>
      </c>
      <c r="I19" s="65">
        <v>3</v>
      </c>
      <c r="J19" s="65">
        <v>3</v>
      </c>
      <c r="K19" s="65">
        <v>4</v>
      </c>
      <c r="L19" s="66">
        <f>SUM(H19:K19)</f>
        <v>13</v>
      </c>
      <c r="M19" s="65">
        <v>3</v>
      </c>
      <c r="N19" s="65">
        <v>3</v>
      </c>
      <c r="O19" s="65">
        <v>3</v>
      </c>
      <c r="P19" s="65">
        <v>3</v>
      </c>
      <c r="Q19" s="66">
        <f>SUM(M19:P19)</f>
        <v>12</v>
      </c>
      <c r="R19" s="65">
        <v>3</v>
      </c>
    </row>
    <row r="20" spans="2:18" ht="12.75">
      <c r="B20" s="4" t="s">
        <v>56</v>
      </c>
      <c r="C20" s="65">
        <v>26</v>
      </c>
      <c r="D20" s="65">
        <v>24</v>
      </c>
      <c r="E20" s="65">
        <v>25</v>
      </c>
      <c r="F20" s="65">
        <v>24</v>
      </c>
      <c r="G20" s="66">
        <f>SUM(C20:F20)</f>
        <v>99</v>
      </c>
      <c r="H20" s="65">
        <v>23</v>
      </c>
      <c r="I20" s="65">
        <v>25</v>
      </c>
      <c r="J20" s="65">
        <v>24</v>
      </c>
      <c r="K20" s="65">
        <v>24</v>
      </c>
      <c r="L20" s="66">
        <f>SUM(H20:K20)</f>
        <v>96</v>
      </c>
      <c r="M20" s="65">
        <v>24</v>
      </c>
      <c r="N20" s="77">
        <v>23.5</v>
      </c>
      <c r="O20" s="65">
        <v>24</v>
      </c>
      <c r="P20" s="65">
        <v>24.5</v>
      </c>
      <c r="Q20" s="66">
        <f>SUM(M20:P20)</f>
        <v>96</v>
      </c>
      <c r="R20" s="65">
        <v>24</v>
      </c>
    </row>
    <row r="21" spans="2:18" ht="12.75">
      <c r="B21" s="4" t="s">
        <v>57</v>
      </c>
      <c r="C21" s="65">
        <v>36</v>
      </c>
      <c r="D21" s="65">
        <v>42</v>
      </c>
      <c r="E21" s="65">
        <v>36</v>
      </c>
      <c r="F21" s="65">
        <v>33</v>
      </c>
      <c r="G21" s="66">
        <f>SUM(C21:F21)</f>
        <v>147</v>
      </c>
      <c r="H21" s="65">
        <v>35</v>
      </c>
      <c r="I21" s="65">
        <v>36</v>
      </c>
      <c r="J21" s="65">
        <v>36</v>
      </c>
      <c r="K21" s="65">
        <v>41</v>
      </c>
      <c r="L21" s="66">
        <f>SUM(H21:K21)</f>
        <v>148</v>
      </c>
      <c r="M21" s="65">
        <v>40</v>
      </c>
      <c r="N21" s="65">
        <v>42</v>
      </c>
      <c r="O21" s="65">
        <v>41</v>
      </c>
      <c r="P21" s="65">
        <v>52</v>
      </c>
      <c r="Q21" s="66">
        <f>SUM(M21:P21)</f>
        <v>175</v>
      </c>
      <c r="R21" s="65">
        <v>46</v>
      </c>
    </row>
    <row r="22" spans="2:18" ht="12.75">
      <c r="B22" s="69" t="s">
        <v>58</v>
      </c>
      <c r="C22" s="70">
        <f aca="true" t="shared" si="5" ref="C22:R22">SUM(C17:C21)</f>
        <v>249.4</v>
      </c>
      <c r="D22" s="70">
        <f t="shared" si="5"/>
        <v>251</v>
      </c>
      <c r="E22" s="70">
        <f t="shared" si="5"/>
        <v>243</v>
      </c>
      <c r="F22" s="70">
        <f t="shared" si="5"/>
        <v>238</v>
      </c>
      <c r="G22" s="70">
        <f t="shared" si="5"/>
        <v>981.4</v>
      </c>
      <c r="H22" s="70">
        <f t="shared" si="5"/>
        <v>238</v>
      </c>
      <c r="I22" s="70">
        <f t="shared" si="5"/>
        <v>236</v>
      </c>
      <c r="J22" s="70">
        <f t="shared" si="5"/>
        <v>235</v>
      </c>
      <c r="K22" s="70">
        <f t="shared" si="5"/>
        <v>250</v>
      </c>
      <c r="L22" s="70">
        <f t="shared" si="5"/>
        <v>959</v>
      </c>
      <c r="M22" s="70">
        <f t="shared" si="5"/>
        <v>245</v>
      </c>
      <c r="N22" s="70">
        <f t="shared" si="5"/>
        <v>244.5</v>
      </c>
      <c r="O22" s="70">
        <f t="shared" si="5"/>
        <v>245</v>
      </c>
      <c r="P22" s="70">
        <f t="shared" si="5"/>
        <v>260.5</v>
      </c>
      <c r="Q22" s="70">
        <f>SUM(Q17:Q21)</f>
        <v>995</v>
      </c>
      <c r="R22" s="70">
        <f t="shared" si="5"/>
        <v>249</v>
      </c>
    </row>
    <row r="23" spans="13:18" ht="12.75">
      <c r="M23" s="102"/>
      <c r="N23" s="102"/>
      <c r="O23" s="102"/>
      <c r="P23" s="102"/>
      <c r="Q23" s="102"/>
      <c r="R23" s="102"/>
    </row>
    <row r="25" spans="1:18" s="59" customFormat="1" ht="12.75">
      <c r="A25" s="78" t="s">
        <v>59</v>
      </c>
      <c r="B25" s="57"/>
      <c r="C25" s="58"/>
      <c r="D25" s="58"/>
      <c r="E25" s="58"/>
      <c r="F25" s="58"/>
      <c r="G25" s="58"/>
      <c r="H25" s="58"/>
      <c r="I25" s="58"/>
      <c r="J25" s="58"/>
      <c r="K25" s="58"/>
      <c r="L25" s="58"/>
      <c r="M25" s="58"/>
      <c r="N25" s="58"/>
      <c r="O25" s="58"/>
      <c r="P25" s="58"/>
      <c r="Q25" s="58"/>
      <c r="R25" s="58"/>
    </row>
    <row r="26" s="76" customFormat="1" ht="12.75"/>
    <row r="27" spans="2:18" ht="12.75">
      <c r="B27" s="79"/>
      <c r="C27" s="62" t="s">
        <v>14</v>
      </c>
      <c r="D27" s="62" t="s">
        <v>15</v>
      </c>
      <c r="E27" s="62" t="s">
        <v>16</v>
      </c>
      <c r="F27" s="63" t="s">
        <v>17</v>
      </c>
      <c r="G27" s="64" t="s">
        <v>18</v>
      </c>
      <c r="H27" s="62" t="s">
        <v>19</v>
      </c>
      <c r="I27" s="62" t="s">
        <v>20</v>
      </c>
      <c r="J27" s="62" t="s">
        <v>21</v>
      </c>
      <c r="K27" s="62" t="s">
        <v>22</v>
      </c>
      <c r="L27" s="64" t="s">
        <v>23</v>
      </c>
      <c r="M27" s="62" t="s">
        <v>24</v>
      </c>
      <c r="N27" s="62" t="s">
        <v>25</v>
      </c>
      <c r="O27" s="62" t="s">
        <v>26</v>
      </c>
      <c r="P27" s="62" t="s">
        <v>145</v>
      </c>
      <c r="Q27" s="64" t="s">
        <v>146</v>
      </c>
      <c r="R27" s="62" t="s">
        <v>151</v>
      </c>
    </row>
    <row r="28" spans="2:18" ht="12.75">
      <c r="B28" s="4" t="s">
        <v>60</v>
      </c>
      <c r="C28" s="77">
        <v>36</v>
      </c>
      <c r="D28" s="77">
        <v>36</v>
      </c>
      <c r="E28" s="77">
        <v>32</v>
      </c>
      <c r="F28" s="77">
        <v>30</v>
      </c>
      <c r="G28" s="80">
        <f>SUM(C28:F28)</f>
        <v>134</v>
      </c>
      <c r="H28" s="77">
        <v>30</v>
      </c>
      <c r="I28" s="77">
        <v>30</v>
      </c>
      <c r="J28" s="77">
        <v>28</v>
      </c>
      <c r="K28" s="77">
        <v>28</v>
      </c>
      <c r="L28" s="80">
        <f>SUM(H28:K28)</f>
        <v>116</v>
      </c>
      <c r="M28" s="77">
        <v>29</v>
      </c>
      <c r="N28" s="77">
        <v>28</v>
      </c>
      <c r="O28" s="77">
        <v>26.9</v>
      </c>
      <c r="P28" s="77">
        <v>25.5</v>
      </c>
      <c r="Q28" s="80">
        <f>SUM(M28:P28)</f>
        <v>109.4</v>
      </c>
      <c r="R28" s="77">
        <v>26</v>
      </c>
    </row>
    <row r="29" spans="2:18" ht="12.75">
      <c r="B29" s="4" t="s">
        <v>61</v>
      </c>
      <c r="C29" s="77">
        <v>42</v>
      </c>
      <c r="D29" s="77">
        <v>48</v>
      </c>
      <c r="E29" s="77">
        <v>46</v>
      </c>
      <c r="F29" s="77">
        <v>48</v>
      </c>
      <c r="G29" s="80">
        <f>SUM(C29:F29)</f>
        <v>184</v>
      </c>
      <c r="H29" s="77">
        <v>51</v>
      </c>
      <c r="I29" s="77">
        <v>51</v>
      </c>
      <c r="J29" s="77">
        <v>54</v>
      </c>
      <c r="K29" s="77">
        <v>54</v>
      </c>
      <c r="L29" s="80">
        <f>SUM(H29:K29)</f>
        <v>210</v>
      </c>
      <c r="M29" s="77">
        <v>55</v>
      </c>
      <c r="N29" s="77">
        <v>55</v>
      </c>
      <c r="O29" s="77">
        <v>54</v>
      </c>
      <c r="P29" s="77">
        <v>54.5</v>
      </c>
      <c r="Q29" s="80">
        <f>SUM(M29:P29)</f>
        <v>218.5</v>
      </c>
      <c r="R29" s="77">
        <v>54</v>
      </c>
    </row>
    <row r="30" spans="2:18" ht="12.75">
      <c r="B30" s="4" t="s">
        <v>62</v>
      </c>
      <c r="C30" s="77">
        <v>1</v>
      </c>
      <c r="D30" s="77">
        <v>1</v>
      </c>
      <c r="E30" s="77">
        <v>1</v>
      </c>
      <c r="F30" s="77">
        <v>1</v>
      </c>
      <c r="G30" s="80">
        <f>SUM(C30:F30)</f>
        <v>4</v>
      </c>
      <c r="H30" s="77">
        <v>1</v>
      </c>
      <c r="I30" s="77">
        <v>1</v>
      </c>
      <c r="J30" s="77">
        <v>1</v>
      </c>
      <c r="K30" s="77">
        <v>1</v>
      </c>
      <c r="L30" s="80">
        <f>SUM(H30:K30)</f>
        <v>4</v>
      </c>
      <c r="M30" s="77">
        <v>2</v>
      </c>
      <c r="N30" s="77">
        <v>2</v>
      </c>
      <c r="O30" s="77">
        <v>1</v>
      </c>
      <c r="P30" s="77">
        <v>1</v>
      </c>
      <c r="Q30" s="80">
        <f>SUM(M30:P30)</f>
        <v>6</v>
      </c>
      <c r="R30" s="77">
        <v>2</v>
      </c>
    </row>
    <row r="31" spans="2:18" ht="12.75">
      <c r="B31" s="4" t="s">
        <v>63</v>
      </c>
      <c r="C31" s="77">
        <v>6</v>
      </c>
      <c r="D31" s="77">
        <v>9</v>
      </c>
      <c r="E31" s="77">
        <v>4</v>
      </c>
      <c r="F31" s="77">
        <v>5</v>
      </c>
      <c r="G31" s="80">
        <f>SUM(C31:F31)</f>
        <v>24</v>
      </c>
      <c r="H31" s="77">
        <v>5</v>
      </c>
      <c r="I31" s="77">
        <v>9</v>
      </c>
      <c r="J31" s="77">
        <v>4</v>
      </c>
      <c r="K31" s="77">
        <v>4</v>
      </c>
      <c r="L31" s="80">
        <f>SUM(H31:K31)</f>
        <v>22</v>
      </c>
      <c r="M31" s="77">
        <v>5</v>
      </c>
      <c r="N31" s="77">
        <v>9</v>
      </c>
      <c r="O31" s="77">
        <v>5</v>
      </c>
      <c r="P31" s="77">
        <v>5</v>
      </c>
      <c r="Q31" s="80">
        <f>SUM(M31:P31)</f>
        <v>24</v>
      </c>
      <c r="R31" s="77">
        <v>6</v>
      </c>
    </row>
    <row r="32" spans="2:18" s="59" customFormat="1" ht="12.75">
      <c r="B32" s="81" t="s">
        <v>64</v>
      </c>
      <c r="C32" s="70">
        <f>SUM(C28:C31)</f>
        <v>85</v>
      </c>
      <c r="D32" s="70">
        <f aca="true" t="shared" si="6" ref="D32:R32">SUM(D28:D31)</f>
        <v>94</v>
      </c>
      <c r="E32" s="70">
        <f t="shared" si="6"/>
        <v>83</v>
      </c>
      <c r="F32" s="70">
        <f t="shared" si="6"/>
        <v>84</v>
      </c>
      <c r="G32" s="70">
        <f t="shared" si="6"/>
        <v>346</v>
      </c>
      <c r="H32" s="70">
        <f t="shared" si="6"/>
        <v>87</v>
      </c>
      <c r="I32" s="70">
        <f t="shared" si="6"/>
        <v>91</v>
      </c>
      <c r="J32" s="70">
        <f t="shared" si="6"/>
        <v>87</v>
      </c>
      <c r="K32" s="70">
        <f t="shared" si="6"/>
        <v>87</v>
      </c>
      <c r="L32" s="70">
        <f t="shared" si="6"/>
        <v>352</v>
      </c>
      <c r="M32" s="70">
        <f t="shared" si="6"/>
        <v>91</v>
      </c>
      <c r="N32" s="70">
        <f t="shared" si="6"/>
        <v>94</v>
      </c>
      <c r="O32" s="70">
        <f t="shared" si="6"/>
        <v>86.9</v>
      </c>
      <c r="P32" s="70">
        <f t="shared" si="6"/>
        <v>86</v>
      </c>
      <c r="Q32" s="70">
        <f>SUM(Q28:Q31)</f>
        <v>357.9</v>
      </c>
      <c r="R32" s="70">
        <f t="shared" si="6"/>
        <v>88</v>
      </c>
    </row>
    <row r="33" spans="2:18" s="59" customFormat="1" ht="12.75">
      <c r="B33" s="82"/>
      <c r="C33" s="83"/>
      <c r="D33" s="83"/>
      <c r="E33" s="83"/>
      <c r="F33" s="83"/>
      <c r="G33" s="83"/>
      <c r="H33" s="83"/>
      <c r="I33" s="83"/>
      <c r="J33" s="83"/>
      <c r="K33" s="83"/>
      <c r="L33" s="83"/>
      <c r="M33" s="83"/>
      <c r="N33" s="83"/>
      <c r="O33" s="83"/>
      <c r="R33" s="83"/>
    </row>
    <row r="34" spans="3:18" ht="12.75">
      <c r="C34" s="71"/>
      <c r="D34" s="71"/>
      <c r="E34" s="71"/>
      <c r="F34" s="71"/>
      <c r="G34" s="71"/>
      <c r="H34" s="71"/>
      <c r="I34" s="71"/>
      <c r="J34" s="71"/>
      <c r="K34" s="71"/>
      <c r="L34" s="71"/>
      <c r="M34" s="71"/>
      <c r="N34" s="71"/>
      <c r="O34" s="71"/>
      <c r="R34" s="71"/>
    </row>
    <row r="35" spans="3:18" ht="12.75">
      <c r="C35" s="71"/>
      <c r="D35" s="71"/>
      <c r="E35" s="71"/>
      <c r="F35" s="71"/>
      <c r="G35" s="71"/>
      <c r="H35" s="71"/>
      <c r="I35" s="71"/>
      <c r="J35" s="71"/>
      <c r="K35" s="71"/>
      <c r="L35" s="71"/>
      <c r="M35" s="71"/>
      <c r="N35" s="71"/>
      <c r="O35" s="71"/>
      <c r="R35" s="71"/>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7.xml><?xml version="1.0" encoding="utf-8"?>
<worksheet xmlns="http://schemas.openxmlformats.org/spreadsheetml/2006/main" xmlns:r="http://schemas.openxmlformats.org/officeDocument/2006/relationships">
  <sheetPr>
    <pageSetUpPr fitToPage="1"/>
  </sheetPr>
  <dimension ref="A4:R137"/>
  <sheetViews>
    <sheetView showGridLines="0" zoomScale="80" zoomScaleNormal="80" zoomScalePageLayoutView="0" workbookViewId="0" topLeftCell="A1">
      <pane xSplit="2" ySplit="6" topLeftCell="K7" activePane="bottomRight" state="frozen"/>
      <selection pane="topLeft" activeCell="A1" sqref="A1"/>
      <selection pane="topRight" activeCell="C1" sqref="C1"/>
      <selection pane="bottomLeft" activeCell="A7" sqref="A7"/>
      <selection pane="bottomRight" activeCell="M26" sqref="M26"/>
    </sheetView>
  </sheetViews>
  <sheetFormatPr defaultColWidth="9.140625" defaultRowHeight="15"/>
  <cols>
    <col min="1" max="1" width="2.7109375" style="75" customWidth="1"/>
    <col min="2" max="2" width="85.140625" style="75" customWidth="1"/>
    <col min="3" max="7" width="8.8515625" style="75" customWidth="1"/>
    <col min="8" max="12" width="8.8515625" style="84" customWidth="1"/>
    <col min="13" max="14" width="8.8515625" style="75" customWidth="1"/>
    <col min="15" max="17" width="8.8515625" style="84" customWidth="1"/>
    <col min="18" max="18" width="8.8515625" style="75" customWidth="1"/>
    <col min="19" max="19" width="9.140625" style="75" customWidth="1"/>
    <col min="20" max="16384" width="9.140625" style="75" customWidth="1"/>
  </cols>
  <sheetData>
    <row r="4" spans="1:18" ht="19.5" customHeight="1">
      <c r="A4" s="57" t="s">
        <v>65</v>
      </c>
      <c r="B4" s="57"/>
      <c r="C4" s="57"/>
      <c r="D4" s="57"/>
      <c r="E4" s="57"/>
      <c r="F4" s="57"/>
      <c r="G4" s="57"/>
      <c r="H4" s="58"/>
      <c r="I4" s="58"/>
      <c r="J4" s="58"/>
      <c r="K4" s="58"/>
      <c r="L4" s="58"/>
      <c r="M4" s="85"/>
      <c r="N4" s="85"/>
      <c r="O4" s="58"/>
      <c r="P4" s="58"/>
      <c r="Q4" s="58"/>
      <c r="R4" s="85"/>
    </row>
    <row r="5" ht="19.5" customHeight="1">
      <c r="A5" s="86"/>
    </row>
    <row r="6" spans="1:18" s="60" customFormat="1" ht="19.5" customHeight="1">
      <c r="A6" s="87"/>
      <c r="B6" s="79"/>
      <c r="C6" s="62" t="s">
        <v>14</v>
      </c>
      <c r="D6" s="62" t="s">
        <v>15</v>
      </c>
      <c r="E6" s="62" t="s">
        <v>16</v>
      </c>
      <c r="F6" s="63" t="s">
        <v>17</v>
      </c>
      <c r="G6" s="64" t="s">
        <v>18</v>
      </c>
      <c r="H6" s="62" t="s">
        <v>19</v>
      </c>
      <c r="I6" s="62" t="s">
        <v>20</v>
      </c>
      <c r="J6" s="62" t="s">
        <v>21</v>
      </c>
      <c r="K6" s="62" t="s">
        <v>22</v>
      </c>
      <c r="L6" s="64" t="s">
        <v>23</v>
      </c>
      <c r="M6" s="62" t="s">
        <v>24</v>
      </c>
      <c r="N6" s="62" t="s">
        <v>25</v>
      </c>
      <c r="O6" s="62" t="s">
        <v>26</v>
      </c>
      <c r="P6" s="62" t="s">
        <v>145</v>
      </c>
      <c r="Q6" s="64" t="s">
        <v>146</v>
      </c>
      <c r="R6" s="62" t="s">
        <v>151</v>
      </c>
    </row>
    <row r="7" spans="1:18" s="59" customFormat="1" ht="19.5" customHeight="1">
      <c r="A7" s="88"/>
      <c r="B7" s="89" t="s">
        <v>66</v>
      </c>
      <c r="C7" s="90">
        <v>64</v>
      </c>
      <c r="D7" s="90">
        <v>73</v>
      </c>
      <c r="E7" s="90">
        <v>63</v>
      </c>
      <c r="F7" s="90">
        <v>60</v>
      </c>
      <c r="G7" s="91">
        <v>260</v>
      </c>
      <c r="H7" s="90">
        <v>69</v>
      </c>
      <c r="I7" s="90">
        <v>72</v>
      </c>
      <c r="J7" s="90">
        <v>65</v>
      </c>
      <c r="K7" s="90">
        <v>67</v>
      </c>
      <c r="L7" s="91">
        <v>273</v>
      </c>
      <c r="M7" s="90">
        <v>74</v>
      </c>
      <c r="N7" s="90">
        <v>78</v>
      </c>
      <c r="O7" s="90">
        <v>67</v>
      </c>
      <c r="P7" s="90">
        <v>75</v>
      </c>
      <c r="Q7" s="91">
        <f>SUM(M7:P7)</f>
        <v>294</v>
      </c>
      <c r="R7" s="90">
        <f>-'Group EBITDA'!R15</f>
        <v>79</v>
      </c>
    </row>
    <row r="8" spans="1:17" ht="19.5" customHeight="1">
      <c r="A8" s="86"/>
      <c r="G8" s="92"/>
      <c r="H8" s="75"/>
      <c r="I8" s="75"/>
      <c r="J8" s="75"/>
      <c r="L8" s="93"/>
      <c r="O8" s="75"/>
      <c r="Q8" s="93"/>
    </row>
    <row r="9" spans="1:18" s="59" customFormat="1" ht="19.5" customHeight="1">
      <c r="A9" s="88"/>
      <c r="B9" s="89" t="s">
        <v>67</v>
      </c>
      <c r="C9" s="90">
        <v>80</v>
      </c>
      <c r="D9" s="90">
        <v>83</v>
      </c>
      <c r="E9" s="90">
        <v>74</v>
      </c>
      <c r="F9" s="90">
        <v>70</v>
      </c>
      <c r="G9" s="91">
        <f>SUM(C9:F9)</f>
        <v>307</v>
      </c>
      <c r="H9" s="90">
        <v>69</v>
      </c>
      <c r="I9" s="90">
        <v>70</v>
      </c>
      <c r="J9" s="90">
        <v>65</v>
      </c>
      <c r="K9" s="90">
        <v>69</v>
      </c>
      <c r="L9" s="91">
        <f>SUM(H9:K9)</f>
        <v>273</v>
      </c>
      <c r="M9" s="90">
        <v>68</v>
      </c>
      <c r="N9" s="90">
        <v>70</v>
      </c>
      <c r="O9" s="90">
        <v>71</v>
      </c>
      <c r="P9" s="90">
        <v>68</v>
      </c>
      <c r="Q9" s="91">
        <f>SUM(M9:P9)</f>
        <v>277</v>
      </c>
      <c r="R9" s="90">
        <v>65</v>
      </c>
    </row>
    <row r="10" spans="1:18" ht="19.5" customHeight="1">
      <c r="A10" s="94"/>
      <c r="B10" s="95" t="s">
        <v>68</v>
      </c>
      <c r="C10" s="96">
        <v>-19</v>
      </c>
      <c r="D10" s="96">
        <v>-22</v>
      </c>
      <c r="E10" s="96">
        <v>-16</v>
      </c>
      <c r="F10" s="96">
        <v>-22</v>
      </c>
      <c r="G10" s="91">
        <f>SUM(C10:F10)</f>
        <v>-79</v>
      </c>
      <c r="H10" s="96">
        <v>-18</v>
      </c>
      <c r="I10" s="96">
        <v>-17</v>
      </c>
      <c r="J10" s="96">
        <v>-17</v>
      </c>
      <c r="K10" s="96">
        <v>-20</v>
      </c>
      <c r="L10" s="91">
        <f>SUM(H10:K10)</f>
        <v>-72</v>
      </c>
      <c r="M10" s="96">
        <v>-16</v>
      </c>
      <c r="N10" s="96">
        <v>-18</v>
      </c>
      <c r="O10" s="96">
        <v>-17</v>
      </c>
      <c r="P10" s="96">
        <v>-19</v>
      </c>
      <c r="Q10" s="91">
        <f>SUM(M10:P10)</f>
        <v>-70</v>
      </c>
      <c r="R10" s="96">
        <v>-16</v>
      </c>
    </row>
    <row r="11" spans="1:18" s="61" customFormat="1" ht="19.5" customHeight="1">
      <c r="A11" s="98"/>
      <c r="B11" s="69" t="s">
        <v>69</v>
      </c>
      <c r="C11" s="70">
        <v>61</v>
      </c>
      <c r="D11" s="70">
        <v>61</v>
      </c>
      <c r="E11" s="70">
        <v>58</v>
      </c>
      <c r="F11" s="70">
        <v>48</v>
      </c>
      <c r="G11" s="70">
        <v>228</v>
      </c>
      <c r="H11" s="70">
        <v>51</v>
      </c>
      <c r="I11" s="70">
        <v>53</v>
      </c>
      <c r="J11" s="70">
        <v>48</v>
      </c>
      <c r="K11" s="70">
        <v>49</v>
      </c>
      <c r="L11" s="70">
        <v>201</v>
      </c>
      <c r="M11" s="70">
        <v>52</v>
      </c>
      <c r="N11" s="70">
        <v>52</v>
      </c>
      <c r="O11" s="70">
        <v>54</v>
      </c>
      <c r="P11" s="70">
        <v>49</v>
      </c>
      <c r="Q11" s="70">
        <f>SUM(M11:P11)</f>
        <v>207</v>
      </c>
      <c r="R11" s="70">
        <f>SUM(R9:R10)</f>
        <v>49</v>
      </c>
    </row>
    <row r="12" spans="1:18" ht="19.5" customHeight="1">
      <c r="A12" s="86"/>
      <c r="B12" s="60"/>
      <c r="C12" s="60"/>
      <c r="D12" s="60"/>
      <c r="E12" s="60"/>
      <c r="F12" s="60"/>
      <c r="G12" s="99"/>
      <c r="H12" s="60"/>
      <c r="I12" s="60"/>
      <c r="J12" s="60"/>
      <c r="K12" s="60"/>
      <c r="L12" s="99"/>
      <c r="M12" s="60"/>
      <c r="N12" s="60"/>
      <c r="O12" s="60"/>
      <c r="P12" s="60"/>
      <c r="Q12" s="99"/>
      <c r="R12" s="60"/>
    </row>
    <row r="13" spans="1:18" s="59" customFormat="1" ht="19.5" customHeight="1">
      <c r="A13" s="88"/>
      <c r="B13" s="89" t="s">
        <v>70</v>
      </c>
      <c r="C13" s="90">
        <v>77</v>
      </c>
      <c r="D13" s="90">
        <v>85</v>
      </c>
      <c r="E13" s="90">
        <v>82</v>
      </c>
      <c r="F13" s="90">
        <v>82</v>
      </c>
      <c r="G13" s="91">
        <v>326</v>
      </c>
      <c r="H13" s="90">
        <v>79</v>
      </c>
      <c r="I13" s="90">
        <v>79</v>
      </c>
      <c r="J13" s="90">
        <v>78</v>
      </c>
      <c r="K13" s="90">
        <v>74</v>
      </c>
      <c r="L13" s="97">
        <v>310</v>
      </c>
      <c r="M13" s="90">
        <v>79</v>
      </c>
      <c r="N13" s="90">
        <v>81</v>
      </c>
      <c r="O13" s="90">
        <v>80</v>
      </c>
      <c r="P13" s="90">
        <v>69</v>
      </c>
      <c r="Q13" s="97">
        <f>SUM(M13:P13)</f>
        <v>309</v>
      </c>
      <c r="R13" s="90">
        <v>77</v>
      </c>
    </row>
    <row r="14" spans="1:17" ht="19.5" customHeight="1">
      <c r="A14" s="86"/>
      <c r="G14" s="100"/>
      <c r="H14" s="75"/>
      <c r="I14" s="75"/>
      <c r="J14" s="75"/>
      <c r="K14" s="75"/>
      <c r="L14" s="101"/>
      <c r="O14" s="75"/>
      <c r="P14" s="75"/>
      <c r="Q14" s="101"/>
    </row>
    <row r="15" spans="1:18" s="59" customFormat="1" ht="19.5" customHeight="1">
      <c r="A15" s="69" t="s">
        <v>71</v>
      </c>
      <c r="B15" s="69"/>
      <c r="C15" s="70">
        <f>C7+C11+C13</f>
        <v>202</v>
      </c>
      <c r="D15" s="70">
        <f aca="true" t="shared" si="0" ref="D15:Q15">D7+D11+D13</f>
        <v>219</v>
      </c>
      <c r="E15" s="70">
        <f t="shared" si="0"/>
        <v>203</v>
      </c>
      <c r="F15" s="70">
        <f t="shared" si="0"/>
        <v>190</v>
      </c>
      <c r="G15" s="70">
        <f t="shared" si="0"/>
        <v>814</v>
      </c>
      <c r="H15" s="70">
        <f t="shared" si="0"/>
        <v>199</v>
      </c>
      <c r="I15" s="70">
        <f t="shared" si="0"/>
        <v>204</v>
      </c>
      <c r="J15" s="70">
        <f t="shared" si="0"/>
        <v>191</v>
      </c>
      <c r="K15" s="70">
        <f t="shared" si="0"/>
        <v>190</v>
      </c>
      <c r="L15" s="70">
        <f t="shared" si="0"/>
        <v>784</v>
      </c>
      <c r="M15" s="70">
        <f t="shared" si="0"/>
        <v>205</v>
      </c>
      <c r="N15" s="70">
        <f t="shared" si="0"/>
        <v>211</v>
      </c>
      <c r="O15" s="70">
        <f t="shared" si="0"/>
        <v>201</v>
      </c>
      <c r="P15" s="70">
        <f t="shared" si="0"/>
        <v>193</v>
      </c>
      <c r="Q15" s="70">
        <f t="shared" si="0"/>
        <v>810</v>
      </c>
      <c r="R15" s="70">
        <f>R7+R11+R13</f>
        <v>205</v>
      </c>
    </row>
    <row r="16" spans="1:18" ht="12.75">
      <c r="A16" s="86"/>
      <c r="B16" s="60"/>
      <c r="C16" s="60"/>
      <c r="D16" s="60"/>
      <c r="E16" s="60"/>
      <c r="F16" s="60"/>
      <c r="G16" s="60"/>
      <c r="H16" s="60"/>
      <c r="I16" s="60"/>
      <c r="J16" s="60"/>
      <c r="K16" s="60"/>
      <c r="L16" s="60"/>
      <c r="M16" s="60"/>
      <c r="N16" s="60"/>
      <c r="O16" s="60"/>
      <c r="P16" s="60"/>
      <c r="Q16" s="60"/>
      <c r="R16" s="60"/>
    </row>
    <row r="17" spans="2:18" ht="12.75">
      <c r="B17" s="60"/>
      <c r="C17" s="71"/>
      <c r="D17" s="71"/>
      <c r="E17" s="71"/>
      <c r="F17" s="71"/>
      <c r="G17" s="71"/>
      <c r="H17" s="71"/>
      <c r="I17" s="71"/>
      <c r="J17" s="71"/>
      <c r="K17" s="71"/>
      <c r="L17" s="71"/>
      <c r="M17" s="71"/>
      <c r="N17" s="71"/>
      <c r="O17" s="71"/>
      <c r="P17" s="71"/>
      <c r="Q17" s="71"/>
      <c r="R17" s="71"/>
    </row>
    <row r="18" spans="2:18" ht="12.75">
      <c r="B18" s="60"/>
      <c r="C18" s="60"/>
      <c r="D18" s="60"/>
      <c r="E18" s="60"/>
      <c r="F18" s="60"/>
      <c r="G18" s="60"/>
      <c r="H18" s="60"/>
      <c r="I18" s="60"/>
      <c r="J18" s="60"/>
      <c r="K18" s="60"/>
      <c r="L18" s="60"/>
      <c r="M18" s="60"/>
      <c r="N18" s="60"/>
      <c r="O18" s="60"/>
      <c r="P18" s="60"/>
      <c r="Q18" s="60"/>
      <c r="R18" s="60"/>
    </row>
    <row r="19" spans="2:18" ht="12.75">
      <c r="B19" s="60"/>
      <c r="C19" s="60"/>
      <c r="D19" s="60"/>
      <c r="E19" s="60"/>
      <c r="F19" s="60"/>
      <c r="G19" s="60"/>
      <c r="H19" s="60"/>
      <c r="I19" s="60"/>
      <c r="J19" s="60"/>
      <c r="K19" s="60"/>
      <c r="L19" s="60"/>
      <c r="M19" s="60"/>
      <c r="N19" s="60"/>
      <c r="O19" s="60"/>
      <c r="P19" s="60"/>
      <c r="Q19" s="60"/>
      <c r="R19" s="60"/>
    </row>
    <row r="20" spans="2:18" ht="12.75">
      <c r="B20" s="60"/>
      <c r="C20" s="60"/>
      <c r="D20" s="60"/>
      <c r="E20" s="60"/>
      <c r="F20" s="60"/>
      <c r="G20" s="60"/>
      <c r="H20" s="60"/>
      <c r="I20" s="60"/>
      <c r="J20" s="60"/>
      <c r="K20" s="60"/>
      <c r="L20" s="60"/>
      <c r="M20" s="60"/>
      <c r="N20" s="60"/>
      <c r="O20" s="60"/>
      <c r="P20" s="60"/>
      <c r="Q20" s="60"/>
      <c r="R20" s="60"/>
    </row>
    <row r="21" spans="2:18" ht="12.75">
      <c r="B21" s="60"/>
      <c r="C21" s="60"/>
      <c r="D21" s="60"/>
      <c r="E21" s="60"/>
      <c r="F21" s="60"/>
      <c r="G21" s="60"/>
      <c r="H21" s="60"/>
      <c r="I21" s="60"/>
      <c r="J21" s="60"/>
      <c r="K21" s="60"/>
      <c r="L21" s="60"/>
      <c r="M21" s="60"/>
      <c r="N21" s="60"/>
      <c r="O21" s="60"/>
      <c r="P21" s="60"/>
      <c r="Q21" s="60"/>
      <c r="R21" s="60"/>
    </row>
    <row r="22" spans="2:18" ht="12.75">
      <c r="B22" s="60"/>
      <c r="C22" s="60"/>
      <c r="D22" s="60"/>
      <c r="E22" s="60"/>
      <c r="F22" s="60"/>
      <c r="G22" s="60"/>
      <c r="H22" s="60"/>
      <c r="I22" s="60"/>
      <c r="J22" s="60"/>
      <c r="K22" s="60"/>
      <c r="L22" s="60"/>
      <c r="M22" s="60"/>
      <c r="N22" s="60"/>
      <c r="O22" s="60"/>
      <c r="P22" s="60"/>
      <c r="Q22" s="60"/>
      <c r="R22" s="60"/>
    </row>
    <row r="23" spans="2:18" ht="12.75">
      <c r="B23" s="60"/>
      <c r="C23" s="60"/>
      <c r="D23" s="60"/>
      <c r="E23" s="60"/>
      <c r="F23" s="60"/>
      <c r="G23" s="60"/>
      <c r="H23" s="60"/>
      <c r="I23" s="60"/>
      <c r="J23" s="60"/>
      <c r="K23" s="60"/>
      <c r="L23" s="60"/>
      <c r="M23" s="60"/>
      <c r="N23" s="60"/>
      <c r="O23" s="60"/>
      <c r="P23" s="60"/>
      <c r="Q23" s="60"/>
      <c r="R23" s="60"/>
    </row>
    <row r="24" spans="2:18" ht="12.75">
      <c r="B24" s="60"/>
      <c r="C24" s="60"/>
      <c r="D24" s="60"/>
      <c r="E24" s="60"/>
      <c r="F24" s="60"/>
      <c r="G24" s="60"/>
      <c r="H24" s="60"/>
      <c r="I24" s="60"/>
      <c r="J24" s="60"/>
      <c r="K24" s="60"/>
      <c r="L24" s="60"/>
      <c r="M24" s="60"/>
      <c r="N24" s="60"/>
      <c r="O24" s="60"/>
      <c r="P24" s="60"/>
      <c r="Q24" s="60"/>
      <c r="R24" s="60"/>
    </row>
    <row r="25" spans="2:18" ht="12.75">
      <c r="B25" s="60"/>
      <c r="C25" s="60"/>
      <c r="D25" s="60"/>
      <c r="E25" s="60"/>
      <c r="F25" s="60"/>
      <c r="G25" s="60"/>
      <c r="H25" s="60"/>
      <c r="I25" s="60"/>
      <c r="J25" s="60"/>
      <c r="K25" s="60"/>
      <c r="L25" s="60"/>
      <c r="M25" s="60"/>
      <c r="N25" s="60"/>
      <c r="O25" s="60"/>
      <c r="P25" s="60"/>
      <c r="Q25" s="60"/>
      <c r="R25" s="60"/>
    </row>
    <row r="26" spans="2:18" ht="12.75">
      <c r="B26" s="60"/>
      <c r="C26" s="60"/>
      <c r="D26" s="60"/>
      <c r="E26" s="60"/>
      <c r="F26" s="60"/>
      <c r="G26" s="60"/>
      <c r="H26" s="60"/>
      <c r="I26" s="60"/>
      <c r="J26" s="60"/>
      <c r="K26" s="60"/>
      <c r="L26" s="60"/>
      <c r="M26" s="60"/>
      <c r="N26" s="60"/>
      <c r="O26" s="60"/>
      <c r="P26" s="60"/>
      <c r="Q26" s="60"/>
      <c r="R26" s="60"/>
    </row>
    <row r="27" spans="2:18" ht="12.75">
      <c r="B27" s="60"/>
      <c r="C27" s="60"/>
      <c r="D27" s="60"/>
      <c r="E27" s="60"/>
      <c r="F27" s="60"/>
      <c r="G27" s="60"/>
      <c r="H27" s="60"/>
      <c r="I27" s="60"/>
      <c r="J27" s="60"/>
      <c r="K27" s="60"/>
      <c r="L27" s="60"/>
      <c r="M27" s="60"/>
      <c r="N27" s="60"/>
      <c r="O27" s="60"/>
      <c r="P27" s="60"/>
      <c r="Q27" s="60"/>
      <c r="R27" s="60"/>
    </row>
    <row r="28" spans="2:18" ht="12.75">
      <c r="B28" s="60"/>
      <c r="C28" s="60"/>
      <c r="D28" s="60"/>
      <c r="E28" s="60"/>
      <c r="F28" s="60"/>
      <c r="G28" s="60"/>
      <c r="H28" s="60"/>
      <c r="I28" s="60"/>
      <c r="J28" s="60"/>
      <c r="K28" s="60"/>
      <c r="L28" s="60"/>
      <c r="M28" s="60"/>
      <c r="N28" s="60"/>
      <c r="O28" s="60"/>
      <c r="P28" s="60"/>
      <c r="Q28" s="60"/>
      <c r="R28" s="60"/>
    </row>
    <row r="29" spans="1:18" ht="12.75">
      <c r="A29" s="59"/>
      <c r="B29" s="60"/>
      <c r="C29" s="60"/>
      <c r="D29" s="60"/>
      <c r="E29" s="60"/>
      <c r="F29" s="60"/>
      <c r="G29" s="60"/>
      <c r="H29" s="60"/>
      <c r="I29" s="60"/>
      <c r="J29" s="60"/>
      <c r="K29" s="60"/>
      <c r="L29" s="60"/>
      <c r="M29" s="60"/>
      <c r="N29" s="60"/>
      <c r="O29" s="60"/>
      <c r="P29" s="60"/>
      <c r="Q29" s="60"/>
      <c r="R29" s="60"/>
    </row>
    <row r="30" spans="1:18" ht="12.75">
      <c r="A30" s="59"/>
      <c r="B30" s="60"/>
      <c r="C30" s="60"/>
      <c r="D30" s="60"/>
      <c r="E30" s="60"/>
      <c r="F30" s="60"/>
      <c r="G30" s="60"/>
      <c r="H30" s="60"/>
      <c r="I30" s="60"/>
      <c r="J30" s="60"/>
      <c r="K30" s="60"/>
      <c r="L30" s="60"/>
      <c r="M30" s="60"/>
      <c r="N30" s="60"/>
      <c r="O30" s="60"/>
      <c r="P30" s="60"/>
      <c r="Q30" s="60"/>
      <c r="R30" s="60"/>
    </row>
    <row r="31" spans="13:18" ht="12.75">
      <c r="M31" s="84"/>
      <c r="N31" s="84"/>
      <c r="R31" s="84"/>
    </row>
    <row r="32" spans="1:18" ht="12.75">
      <c r="A32" s="59"/>
      <c r="B32" s="59"/>
      <c r="C32" s="59"/>
      <c r="D32" s="59"/>
      <c r="E32" s="59"/>
      <c r="F32" s="59"/>
      <c r="G32" s="59"/>
      <c r="H32" s="59"/>
      <c r="I32" s="59"/>
      <c r="J32" s="59"/>
      <c r="K32" s="59"/>
      <c r="L32" s="59"/>
      <c r="M32" s="59"/>
      <c r="N32" s="59"/>
      <c r="O32" s="59"/>
      <c r="P32" s="59"/>
      <c r="Q32" s="59"/>
      <c r="R32" s="59"/>
    </row>
    <row r="33" spans="13:18" ht="12.75">
      <c r="M33" s="84"/>
      <c r="N33" s="84"/>
      <c r="R33" s="84"/>
    </row>
    <row r="34" spans="1:18" ht="12.75">
      <c r="A34" s="59"/>
      <c r="B34" s="59"/>
      <c r="C34" s="59"/>
      <c r="D34" s="59"/>
      <c r="E34" s="59"/>
      <c r="F34" s="59"/>
      <c r="G34" s="59"/>
      <c r="H34" s="59"/>
      <c r="I34" s="59"/>
      <c r="J34" s="59"/>
      <c r="K34" s="59"/>
      <c r="L34" s="59"/>
      <c r="M34" s="59"/>
      <c r="N34" s="59"/>
      <c r="O34" s="59"/>
      <c r="P34" s="59"/>
      <c r="Q34" s="59"/>
      <c r="R34" s="59"/>
    </row>
    <row r="35" spans="13:18" ht="12.75">
      <c r="M35" s="84"/>
      <c r="N35" s="84"/>
      <c r="R35" s="84"/>
    </row>
    <row r="36" spans="1:18" ht="12.75">
      <c r="A36" s="59"/>
      <c r="B36" s="59"/>
      <c r="C36" s="59"/>
      <c r="D36" s="59"/>
      <c r="E36" s="59"/>
      <c r="F36" s="59"/>
      <c r="G36" s="59"/>
      <c r="H36" s="59"/>
      <c r="I36" s="59"/>
      <c r="J36" s="59"/>
      <c r="K36" s="59"/>
      <c r="L36" s="59"/>
      <c r="M36" s="59"/>
      <c r="N36" s="59"/>
      <c r="O36" s="59"/>
      <c r="P36" s="59"/>
      <c r="Q36" s="59"/>
      <c r="R36" s="59"/>
    </row>
    <row r="37" spans="13:18" ht="12.75">
      <c r="M37" s="84"/>
      <c r="N37" s="84"/>
      <c r="R37" s="84"/>
    </row>
    <row r="38" spans="1:18" ht="12.75">
      <c r="A38" s="59"/>
      <c r="B38" s="59"/>
      <c r="C38" s="59"/>
      <c r="D38" s="59"/>
      <c r="E38" s="59"/>
      <c r="F38" s="59"/>
      <c r="G38" s="59"/>
      <c r="H38" s="59"/>
      <c r="I38" s="59"/>
      <c r="J38" s="59"/>
      <c r="K38" s="59"/>
      <c r="L38" s="59"/>
      <c r="M38" s="59"/>
      <c r="N38" s="59"/>
      <c r="O38" s="59"/>
      <c r="P38" s="59"/>
      <c r="Q38" s="59"/>
      <c r="R38" s="59"/>
    </row>
    <row r="39" spans="13:18" ht="12.75">
      <c r="M39" s="84"/>
      <c r="N39" s="84"/>
      <c r="R39" s="84"/>
    </row>
    <row r="40" spans="1:18" ht="12.75">
      <c r="A40" s="59"/>
      <c r="B40" s="59"/>
      <c r="C40" s="59"/>
      <c r="D40" s="59"/>
      <c r="E40" s="59"/>
      <c r="F40" s="59"/>
      <c r="G40" s="59"/>
      <c r="H40" s="59"/>
      <c r="I40" s="59"/>
      <c r="J40" s="59"/>
      <c r="K40" s="59"/>
      <c r="L40" s="59"/>
      <c r="M40" s="59"/>
      <c r="N40" s="59"/>
      <c r="O40" s="59"/>
      <c r="P40" s="59"/>
      <c r="Q40" s="59"/>
      <c r="R40" s="59"/>
    </row>
    <row r="41" spans="13:18" ht="12.75">
      <c r="M41" s="84"/>
      <c r="N41" s="84"/>
      <c r="R41" s="84"/>
    </row>
    <row r="42" spans="1:18" ht="12.75">
      <c r="A42" s="59"/>
      <c r="B42" s="59"/>
      <c r="C42" s="59"/>
      <c r="D42" s="59"/>
      <c r="E42" s="59"/>
      <c r="F42" s="59"/>
      <c r="G42" s="59"/>
      <c r="H42" s="59"/>
      <c r="I42" s="59"/>
      <c r="J42" s="59"/>
      <c r="K42" s="59"/>
      <c r="L42" s="59"/>
      <c r="M42" s="59"/>
      <c r="N42" s="59"/>
      <c r="O42" s="59"/>
      <c r="P42" s="59"/>
      <c r="Q42" s="59"/>
      <c r="R42" s="59"/>
    </row>
    <row r="43" spans="13:18" ht="12.75">
      <c r="M43" s="84"/>
      <c r="N43" s="84"/>
      <c r="R43" s="84"/>
    </row>
    <row r="44" spans="1:18" ht="12.75">
      <c r="A44" s="59"/>
      <c r="B44" s="59"/>
      <c r="C44" s="59"/>
      <c r="D44" s="59"/>
      <c r="E44" s="59"/>
      <c r="F44" s="59"/>
      <c r="G44" s="59"/>
      <c r="H44" s="59"/>
      <c r="I44" s="59"/>
      <c r="J44" s="59"/>
      <c r="K44" s="59"/>
      <c r="L44" s="59"/>
      <c r="M44" s="59"/>
      <c r="N44" s="59"/>
      <c r="O44" s="59"/>
      <c r="P44" s="59"/>
      <c r="Q44" s="59"/>
      <c r="R44" s="59"/>
    </row>
    <row r="45" spans="13:18" ht="12.75">
      <c r="M45" s="84"/>
      <c r="N45" s="84"/>
      <c r="R45" s="84"/>
    </row>
    <row r="46" spans="1:18" ht="12.75">
      <c r="A46" s="59"/>
      <c r="B46" s="59"/>
      <c r="C46" s="59"/>
      <c r="D46" s="59"/>
      <c r="E46" s="59"/>
      <c r="F46" s="59"/>
      <c r="G46" s="59"/>
      <c r="H46" s="59"/>
      <c r="I46" s="59"/>
      <c r="J46" s="59"/>
      <c r="K46" s="59"/>
      <c r="L46" s="59"/>
      <c r="M46" s="59"/>
      <c r="N46" s="59"/>
      <c r="O46" s="59"/>
      <c r="P46" s="59"/>
      <c r="Q46" s="59"/>
      <c r="R46" s="59"/>
    </row>
    <row r="47" spans="13:18" ht="12.75">
      <c r="M47" s="84"/>
      <c r="N47" s="84"/>
      <c r="R47" s="84"/>
    </row>
    <row r="48" spans="1:18" ht="12.75">
      <c r="A48" s="59"/>
      <c r="B48" s="59"/>
      <c r="C48" s="59"/>
      <c r="D48" s="59"/>
      <c r="E48" s="59"/>
      <c r="F48" s="59"/>
      <c r="G48" s="59"/>
      <c r="H48" s="59"/>
      <c r="I48" s="59"/>
      <c r="J48" s="59"/>
      <c r="K48" s="59"/>
      <c r="L48" s="59"/>
      <c r="M48" s="59"/>
      <c r="N48" s="59"/>
      <c r="O48" s="59"/>
      <c r="P48" s="59"/>
      <c r="Q48" s="59"/>
      <c r="R48" s="59"/>
    </row>
    <row r="49" spans="13:18" ht="12.75">
      <c r="M49" s="84"/>
      <c r="N49" s="84"/>
      <c r="R49" s="84"/>
    </row>
    <row r="50" spans="1:18" ht="12.75">
      <c r="A50" s="59"/>
      <c r="B50" s="59"/>
      <c r="C50" s="59"/>
      <c r="D50" s="59"/>
      <c r="E50" s="59"/>
      <c r="F50" s="59"/>
      <c r="G50" s="59"/>
      <c r="H50" s="59"/>
      <c r="I50" s="59"/>
      <c r="J50" s="59"/>
      <c r="K50" s="59"/>
      <c r="L50" s="59"/>
      <c r="M50" s="59"/>
      <c r="N50" s="59"/>
      <c r="O50" s="59"/>
      <c r="P50" s="59"/>
      <c r="Q50" s="59"/>
      <c r="R50" s="59"/>
    </row>
    <row r="51" spans="13:18" ht="12.75">
      <c r="M51" s="84"/>
      <c r="N51" s="84"/>
      <c r="R51" s="84"/>
    </row>
    <row r="52" spans="1:18" ht="12.75">
      <c r="A52" s="59"/>
      <c r="B52" s="59"/>
      <c r="C52" s="59"/>
      <c r="D52" s="59"/>
      <c r="E52" s="59"/>
      <c r="F52" s="59"/>
      <c r="G52" s="59"/>
      <c r="H52" s="59"/>
      <c r="I52" s="59"/>
      <c r="J52" s="59"/>
      <c r="K52" s="59"/>
      <c r="L52" s="59"/>
      <c r="M52" s="59"/>
      <c r="N52" s="59"/>
      <c r="O52" s="59"/>
      <c r="P52" s="59"/>
      <c r="Q52" s="59"/>
      <c r="R52" s="59"/>
    </row>
    <row r="53" spans="13:18" ht="12.75">
      <c r="M53" s="84"/>
      <c r="N53" s="84"/>
      <c r="R53" s="84"/>
    </row>
    <row r="54" spans="1:18" ht="12.75">
      <c r="A54" s="59"/>
      <c r="B54" s="59"/>
      <c r="C54" s="59"/>
      <c r="D54" s="59"/>
      <c r="E54" s="59"/>
      <c r="F54" s="59"/>
      <c r="G54" s="59"/>
      <c r="H54" s="59"/>
      <c r="I54" s="59"/>
      <c r="J54" s="59"/>
      <c r="K54" s="59"/>
      <c r="L54" s="59"/>
      <c r="M54" s="59"/>
      <c r="N54" s="59"/>
      <c r="O54" s="59"/>
      <c r="P54" s="59"/>
      <c r="Q54" s="59"/>
      <c r="R54" s="59"/>
    </row>
    <row r="55" spans="13:18" ht="12.75">
      <c r="M55" s="84"/>
      <c r="N55" s="84"/>
      <c r="R55" s="84"/>
    </row>
    <row r="56" spans="1:18" ht="12.75">
      <c r="A56" s="59"/>
      <c r="B56" s="59"/>
      <c r="C56" s="59"/>
      <c r="D56" s="59"/>
      <c r="E56" s="59"/>
      <c r="F56" s="59"/>
      <c r="G56" s="59"/>
      <c r="H56" s="59"/>
      <c r="I56" s="59"/>
      <c r="J56" s="59"/>
      <c r="K56" s="59"/>
      <c r="L56" s="59"/>
      <c r="M56" s="59"/>
      <c r="N56" s="59"/>
      <c r="O56" s="59"/>
      <c r="P56" s="59"/>
      <c r="Q56" s="59"/>
      <c r="R56" s="59"/>
    </row>
    <row r="57" spans="13:18" ht="12.75">
      <c r="M57" s="84"/>
      <c r="N57" s="84"/>
      <c r="R57" s="84"/>
    </row>
    <row r="58" spans="1:18" ht="12.75">
      <c r="A58" s="59"/>
      <c r="B58" s="59"/>
      <c r="C58" s="59"/>
      <c r="D58" s="59"/>
      <c r="E58" s="59"/>
      <c r="F58" s="59"/>
      <c r="G58" s="59"/>
      <c r="H58" s="59"/>
      <c r="I58" s="59"/>
      <c r="J58" s="59"/>
      <c r="K58" s="59"/>
      <c r="L58" s="59"/>
      <c r="M58" s="59"/>
      <c r="N58" s="59"/>
      <c r="O58" s="59"/>
      <c r="P58" s="59"/>
      <c r="Q58" s="59"/>
      <c r="R58" s="59"/>
    </row>
    <row r="59" spans="13:18" ht="12.75">
      <c r="M59" s="84"/>
      <c r="N59" s="84"/>
      <c r="R59" s="84"/>
    </row>
    <row r="60" spans="1:18" ht="12.75">
      <c r="A60" s="59"/>
      <c r="B60" s="59"/>
      <c r="C60" s="59"/>
      <c r="D60" s="59"/>
      <c r="E60" s="59"/>
      <c r="F60" s="59"/>
      <c r="G60" s="59"/>
      <c r="H60" s="59"/>
      <c r="I60" s="59"/>
      <c r="J60" s="59"/>
      <c r="K60" s="59"/>
      <c r="L60" s="59"/>
      <c r="M60" s="59"/>
      <c r="N60" s="59"/>
      <c r="O60" s="59"/>
      <c r="P60" s="59"/>
      <c r="Q60" s="59"/>
      <c r="R60" s="59"/>
    </row>
    <row r="61" spans="13:18" ht="12.75">
      <c r="M61" s="84"/>
      <c r="N61" s="84"/>
      <c r="R61" s="84"/>
    </row>
    <row r="62" spans="1:18" ht="12.75">
      <c r="A62" s="59"/>
      <c r="B62" s="59"/>
      <c r="C62" s="59"/>
      <c r="D62" s="59"/>
      <c r="E62" s="59"/>
      <c r="F62" s="59"/>
      <c r="G62" s="59"/>
      <c r="H62" s="59"/>
      <c r="I62" s="59"/>
      <c r="J62" s="59"/>
      <c r="K62" s="59"/>
      <c r="L62" s="59"/>
      <c r="M62" s="59"/>
      <c r="N62" s="59"/>
      <c r="O62" s="59"/>
      <c r="P62" s="59"/>
      <c r="Q62" s="59"/>
      <c r="R62" s="59"/>
    </row>
    <row r="63" spans="13:18" ht="12.75">
      <c r="M63" s="84"/>
      <c r="N63" s="84"/>
      <c r="R63" s="84"/>
    </row>
    <row r="64" spans="1:18" ht="12.75">
      <c r="A64" s="59"/>
      <c r="B64" s="59"/>
      <c r="C64" s="59"/>
      <c r="D64" s="59"/>
      <c r="E64" s="59"/>
      <c r="F64" s="59"/>
      <c r="G64" s="59"/>
      <c r="H64" s="59"/>
      <c r="I64" s="59"/>
      <c r="J64" s="59"/>
      <c r="K64" s="59"/>
      <c r="L64" s="59"/>
      <c r="M64" s="59"/>
      <c r="N64" s="59"/>
      <c r="O64" s="59"/>
      <c r="P64" s="59"/>
      <c r="Q64" s="59"/>
      <c r="R64" s="59"/>
    </row>
    <row r="65" spans="13:18" ht="12.75">
      <c r="M65" s="84"/>
      <c r="N65" s="84"/>
      <c r="R65" s="84"/>
    </row>
    <row r="66" spans="1:18" ht="12.75">
      <c r="A66" s="59"/>
      <c r="B66" s="59"/>
      <c r="C66" s="59"/>
      <c r="D66" s="59"/>
      <c r="E66" s="59"/>
      <c r="F66" s="59"/>
      <c r="G66" s="59"/>
      <c r="H66" s="59"/>
      <c r="I66" s="59"/>
      <c r="J66" s="59"/>
      <c r="K66" s="59"/>
      <c r="L66" s="59"/>
      <c r="M66" s="59"/>
      <c r="N66" s="59"/>
      <c r="O66" s="59"/>
      <c r="P66" s="59"/>
      <c r="Q66" s="59"/>
      <c r="R66" s="59"/>
    </row>
    <row r="67" spans="13:18" ht="12.75">
      <c r="M67" s="84"/>
      <c r="N67" s="84"/>
      <c r="R67" s="84"/>
    </row>
    <row r="68" spans="1:18" ht="12.75">
      <c r="A68" s="59"/>
      <c r="B68" s="59"/>
      <c r="C68" s="59"/>
      <c r="D68" s="59"/>
      <c r="E68" s="59"/>
      <c r="F68" s="59"/>
      <c r="G68" s="59"/>
      <c r="H68" s="59"/>
      <c r="I68" s="59"/>
      <c r="J68" s="59"/>
      <c r="K68" s="59"/>
      <c r="L68" s="59"/>
      <c r="M68" s="59"/>
      <c r="N68" s="59"/>
      <c r="O68" s="59"/>
      <c r="P68" s="59"/>
      <c r="Q68" s="59"/>
      <c r="R68" s="59"/>
    </row>
    <row r="69" spans="13:18" ht="12.75">
      <c r="M69" s="84"/>
      <c r="N69" s="84"/>
      <c r="R69" s="84"/>
    </row>
    <row r="70" spans="1:18" ht="12.75">
      <c r="A70" s="59"/>
      <c r="B70" s="59"/>
      <c r="C70" s="59"/>
      <c r="D70" s="59"/>
      <c r="E70" s="59"/>
      <c r="F70" s="59"/>
      <c r="G70" s="59"/>
      <c r="H70" s="59"/>
      <c r="I70" s="59"/>
      <c r="J70" s="59"/>
      <c r="K70" s="59"/>
      <c r="L70" s="59"/>
      <c r="M70" s="59"/>
      <c r="N70" s="59"/>
      <c r="O70" s="59"/>
      <c r="P70" s="59"/>
      <c r="Q70" s="59"/>
      <c r="R70" s="59"/>
    </row>
    <row r="71" spans="13:18" ht="12.75">
      <c r="M71" s="84"/>
      <c r="N71" s="84"/>
      <c r="R71" s="84"/>
    </row>
    <row r="72" spans="1:18" ht="12.75">
      <c r="A72" s="59"/>
      <c r="B72" s="59"/>
      <c r="C72" s="59"/>
      <c r="D72" s="59"/>
      <c r="E72" s="59"/>
      <c r="F72" s="59"/>
      <c r="G72" s="59"/>
      <c r="H72" s="59"/>
      <c r="I72" s="59"/>
      <c r="J72" s="59"/>
      <c r="K72" s="59"/>
      <c r="L72" s="59"/>
      <c r="M72" s="59"/>
      <c r="N72" s="59"/>
      <c r="O72" s="59"/>
      <c r="P72" s="59"/>
      <c r="Q72" s="59"/>
      <c r="R72" s="59"/>
    </row>
    <row r="73" spans="13:18" ht="12.75">
      <c r="M73" s="84"/>
      <c r="N73" s="84"/>
      <c r="R73" s="84"/>
    </row>
    <row r="74" spans="1:18" ht="12.75">
      <c r="A74" s="59"/>
      <c r="B74" s="59"/>
      <c r="C74" s="59"/>
      <c r="D74" s="59"/>
      <c r="E74" s="59"/>
      <c r="F74" s="59"/>
      <c r="G74" s="59"/>
      <c r="H74" s="59"/>
      <c r="I74" s="59"/>
      <c r="J74" s="59"/>
      <c r="K74" s="59"/>
      <c r="L74" s="59"/>
      <c r="M74" s="59"/>
      <c r="N74" s="59"/>
      <c r="O74" s="59"/>
      <c r="P74" s="59"/>
      <c r="Q74" s="59"/>
      <c r="R74" s="59"/>
    </row>
    <row r="75" spans="13:18" ht="12.75">
      <c r="M75" s="84"/>
      <c r="N75" s="84"/>
      <c r="R75" s="84"/>
    </row>
    <row r="76" spans="1:18" ht="12.75">
      <c r="A76" s="59"/>
      <c r="B76" s="59"/>
      <c r="C76" s="59"/>
      <c r="D76" s="59"/>
      <c r="E76" s="59"/>
      <c r="F76" s="59"/>
      <c r="G76" s="59"/>
      <c r="H76" s="59"/>
      <c r="I76" s="59"/>
      <c r="J76" s="59"/>
      <c r="K76" s="59"/>
      <c r="L76" s="59"/>
      <c r="M76" s="59"/>
      <c r="N76" s="59"/>
      <c r="O76" s="59"/>
      <c r="P76" s="59"/>
      <c r="Q76" s="59"/>
      <c r="R76" s="59"/>
    </row>
    <row r="77" spans="13:18" ht="12.75">
      <c r="M77" s="84"/>
      <c r="N77" s="84"/>
      <c r="R77" s="84"/>
    </row>
    <row r="78" spans="1:18" ht="12.75">
      <c r="A78" s="59"/>
      <c r="B78" s="59"/>
      <c r="C78" s="59"/>
      <c r="D78" s="59"/>
      <c r="E78" s="59"/>
      <c r="F78" s="59"/>
      <c r="G78" s="59"/>
      <c r="H78" s="59"/>
      <c r="I78" s="59"/>
      <c r="J78" s="59"/>
      <c r="K78" s="59"/>
      <c r="L78" s="59"/>
      <c r="M78" s="59"/>
      <c r="N78" s="59"/>
      <c r="O78" s="59"/>
      <c r="P78" s="59"/>
      <c r="Q78" s="59"/>
      <c r="R78" s="59"/>
    </row>
    <row r="79" spans="13:18" ht="12.75">
      <c r="M79" s="84"/>
      <c r="N79" s="84"/>
      <c r="R79" s="84"/>
    </row>
    <row r="80" spans="1:18" ht="12.75">
      <c r="A80" s="59"/>
      <c r="B80" s="59"/>
      <c r="C80" s="59"/>
      <c r="D80" s="59"/>
      <c r="E80" s="59"/>
      <c r="F80" s="59"/>
      <c r="G80" s="59"/>
      <c r="H80" s="59"/>
      <c r="I80" s="59"/>
      <c r="J80" s="59"/>
      <c r="K80" s="59"/>
      <c r="L80" s="59"/>
      <c r="M80" s="59"/>
      <c r="N80" s="59"/>
      <c r="O80" s="59"/>
      <c r="P80" s="59"/>
      <c r="Q80" s="59"/>
      <c r="R80" s="59"/>
    </row>
    <row r="81" spans="13:18" ht="12.75">
      <c r="M81" s="84"/>
      <c r="N81" s="84"/>
      <c r="R81" s="84"/>
    </row>
    <row r="82" spans="1:18" ht="12.75">
      <c r="A82" s="59"/>
      <c r="B82" s="59"/>
      <c r="C82" s="59"/>
      <c r="D82" s="59"/>
      <c r="E82" s="59"/>
      <c r="F82" s="59"/>
      <c r="G82" s="59"/>
      <c r="H82" s="59"/>
      <c r="I82" s="59"/>
      <c r="J82" s="59"/>
      <c r="K82" s="59"/>
      <c r="L82" s="59"/>
      <c r="M82" s="59"/>
      <c r="N82" s="59"/>
      <c r="O82" s="59"/>
      <c r="P82" s="59"/>
      <c r="Q82" s="59"/>
      <c r="R82" s="59"/>
    </row>
    <row r="83" spans="13:18" ht="12.75">
      <c r="M83" s="84"/>
      <c r="N83" s="84"/>
      <c r="R83" s="84"/>
    </row>
    <row r="84" spans="1:18" ht="12.75">
      <c r="A84" s="59"/>
      <c r="B84" s="59"/>
      <c r="C84" s="59"/>
      <c r="D84" s="59"/>
      <c r="E84" s="59"/>
      <c r="F84" s="59"/>
      <c r="G84" s="59"/>
      <c r="H84" s="59"/>
      <c r="I84" s="59"/>
      <c r="J84" s="59"/>
      <c r="K84" s="59"/>
      <c r="L84" s="59"/>
      <c r="M84" s="59"/>
      <c r="N84" s="59"/>
      <c r="O84" s="59"/>
      <c r="P84" s="59"/>
      <c r="Q84" s="59"/>
      <c r="R84" s="59"/>
    </row>
    <row r="85" spans="1:18" ht="12.75">
      <c r="A85" s="59"/>
      <c r="B85" s="59"/>
      <c r="C85" s="59"/>
      <c r="D85" s="59"/>
      <c r="E85" s="59"/>
      <c r="F85" s="59"/>
      <c r="G85" s="59"/>
      <c r="H85" s="59"/>
      <c r="I85" s="59"/>
      <c r="J85" s="59"/>
      <c r="K85" s="59"/>
      <c r="L85" s="59"/>
      <c r="M85" s="59"/>
      <c r="N85" s="59"/>
      <c r="O85" s="59"/>
      <c r="P85" s="59"/>
      <c r="Q85" s="59"/>
      <c r="R85" s="59"/>
    </row>
    <row r="86" spans="1:18" ht="12.75">
      <c r="A86" s="59"/>
      <c r="B86" s="59"/>
      <c r="C86" s="59"/>
      <c r="D86" s="59"/>
      <c r="E86" s="59"/>
      <c r="F86" s="59"/>
      <c r="G86" s="59"/>
      <c r="H86" s="59"/>
      <c r="I86" s="59"/>
      <c r="J86" s="59"/>
      <c r="K86" s="59"/>
      <c r="L86" s="59"/>
      <c r="M86" s="59"/>
      <c r="N86" s="59"/>
      <c r="O86" s="59"/>
      <c r="P86" s="59"/>
      <c r="Q86" s="59"/>
      <c r="R86" s="59"/>
    </row>
    <row r="87" spans="1:18" ht="12.75">
      <c r="A87" s="59"/>
      <c r="B87" s="59"/>
      <c r="C87" s="59"/>
      <c r="D87" s="59"/>
      <c r="E87" s="59"/>
      <c r="F87" s="59"/>
      <c r="G87" s="59"/>
      <c r="H87" s="59"/>
      <c r="I87" s="59"/>
      <c r="J87" s="59"/>
      <c r="K87" s="59"/>
      <c r="L87" s="59"/>
      <c r="M87" s="59"/>
      <c r="N87" s="59"/>
      <c r="O87" s="59"/>
      <c r="P87" s="59"/>
      <c r="Q87" s="59"/>
      <c r="R87" s="59"/>
    </row>
    <row r="88" spans="13:18" ht="12.75">
      <c r="M88" s="84"/>
      <c r="N88" s="84"/>
      <c r="R88" s="84"/>
    </row>
    <row r="89" spans="1:18" ht="12.75">
      <c r="A89" s="59"/>
      <c r="B89" s="59"/>
      <c r="C89" s="59"/>
      <c r="D89" s="59"/>
      <c r="E89" s="59"/>
      <c r="F89" s="59"/>
      <c r="G89" s="59"/>
      <c r="H89" s="59"/>
      <c r="I89" s="59"/>
      <c r="J89" s="59"/>
      <c r="K89" s="59"/>
      <c r="L89" s="59"/>
      <c r="M89" s="59"/>
      <c r="N89" s="59"/>
      <c r="O89" s="59"/>
      <c r="P89" s="59"/>
      <c r="Q89" s="59"/>
      <c r="R89" s="59"/>
    </row>
    <row r="90" spans="13:18" ht="12.75">
      <c r="M90" s="84"/>
      <c r="N90" s="84"/>
      <c r="R90" s="84"/>
    </row>
    <row r="91" spans="1:18" ht="12.75">
      <c r="A91" s="59"/>
      <c r="B91" s="59"/>
      <c r="C91" s="59"/>
      <c r="D91" s="59"/>
      <c r="E91" s="59"/>
      <c r="F91" s="59"/>
      <c r="G91" s="59"/>
      <c r="H91" s="59"/>
      <c r="I91" s="59"/>
      <c r="J91" s="59"/>
      <c r="K91" s="59"/>
      <c r="L91" s="59"/>
      <c r="M91" s="59"/>
      <c r="N91" s="59"/>
      <c r="O91" s="59"/>
      <c r="P91" s="59"/>
      <c r="Q91" s="59"/>
      <c r="R91" s="59"/>
    </row>
    <row r="92" spans="1:18" ht="12.75">
      <c r="A92" s="59"/>
      <c r="B92" s="59"/>
      <c r="C92" s="59"/>
      <c r="D92" s="59"/>
      <c r="E92" s="59"/>
      <c r="F92" s="59"/>
      <c r="G92" s="59"/>
      <c r="H92" s="59"/>
      <c r="I92" s="59"/>
      <c r="J92" s="59"/>
      <c r="K92" s="59"/>
      <c r="L92" s="59"/>
      <c r="M92" s="59"/>
      <c r="N92" s="59"/>
      <c r="O92" s="59"/>
      <c r="P92" s="59"/>
      <c r="Q92" s="59"/>
      <c r="R92" s="59"/>
    </row>
    <row r="93" spans="1:18" ht="12.75">
      <c r="A93" s="59"/>
      <c r="B93" s="59"/>
      <c r="C93" s="59"/>
      <c r="D93" s="59"/>
      <c r="E93" s="59"/>
      <c r="F93" s="59"/>
      <c r="G93" s="59"/>
      <c r="H93" s="59"/>
      <c r="I93" s="59"/>
      <c r="J93" s="59"/>
      <c r="K93" s="59"/>
      <c r="L93" s="59"/>
      <c r="M93" s="59"/>
      <c r="N93" s="59"/>
      <c r="O93" s="59"/>
      <c r="P93" s="59"/>
      <c r="Q93" s="59"/>
      <c r="R93" s="59"/>
    </row>
    <row r="94" spans="1:18" ht="12.75">
      <c r="A94" s="59"/>
      <c r="B94" s="59"/>
      <c r="C94" s="59"/>
      <c r="D94" s="59"/>
      <c r="E94" s="59"/>
      <c r="F94" s="59"/>
      <c r="G94" s="59"/>
      <c r="H94" s="59"/>
      <c r="I94" s="59"/>
      <c r="J94" s="59"/>
      <c r="K94" s="59"/>
      <c r="L94" s="59"/>
      <c r="M94" s="59"/>
      <c r="N94" s="59"/>
      <c r="O94" s="59"/>
      <c r="P94" s="59"/>
      <c r="Q94" s="59"/>
      <c r="R94" s="59"/>
    </row>
    <row r="95" spans="1:18" ht="12.75">
      <c r="A95" s="59"/>
      <c r="B95" s="59"/>
      <c r="C95" s="59"/>
      <c r="D95" s="59"/>
      <c r="E95" s="59"/>
      <c r="F95" s="59"/>
      <c r="G95" s="59"/>
      <c r="H95" s="59"/>
      <c r="I95" s="59"/>
      <c r="J95" s="59"/>
      <c r="K95" s="59"/>
      <c r="L95" s="59"/>
      <c r="M95" s="59"/>
      <c r="N95" s="59"/>
      <c r="O95" s="59"/>
      <c r="P95" s="59"/>
      <c r="Q95" s="59"/>
      <c r="R95" s="59"/>
    </row>
    <row r="96" spans="1:18" ht="12.75">
      <c r="A96" s="59"/>
      <c r="B96" s="59"/>
      <c r="C96" s="59"/>
      <c r="D96" s="59"/>
      <c r="E96" s="59"/>
      <c r="F96" s="59"/>
      <c r="G96" s="59"/>
      <c r="H96" s="59"/>
      <c r="I96" s="59"/>
      <c r="J96" s="59"/>
      <c r="K96" s="59"/>
      <c r="L96" s="59"/>
      <c r="M96" s="59"/>
      <c r="N96" s="59"/>
      <c r="O96" s="59"/>
      <c r="P96" s="59"/>
      <c r="Q96" s="59"/>
      <c r="R96" s="59"/>
    </row>
    <row r="97" spans="1:18" ht="12.75">
      <c r="A97" s="59"/>
      <c r="B97" s="59"/>
      <c r="C97" s="59"/>
      <c r="D97" s="59"/>
      <c r="E97" s="59"/>
      <c r="F97" s="59"/>
      <c r="G97" s="59"/>
      <c r="H97" s="59"/>
      <c r="I97" s="59"/>
      <c r="J97" s="59"/>
      <c r="K97" s="59"/>
      <c r="L97" s="59"/>
      <c r="M97" s="59"/>
      <c r="N97" s="59"/>
      <c r="O97" s="59"/>
      <c r="P97" s="59"/>
      <c r="Q97" s="59"/>
      <c r="R97" s="59"/>
    </row>
    <row r="98" spans="1:18" ht="12.75">
      <c r="A98" s="59"/>
      <c r="B98" s="59"/>
      <c r="C98" s="59"/>
      <c r="D98" s="59"/>
      <c r="E98" s="59"/>
      <c r="F98" s="59"/>
      <c r="G98" s="59"/>
      <c r="H98" s="59"/>
      <c r="I98" s="59"/>
      <c r="J98" s="59"/>
      <c r="K98" s="59"/>
      <c r="L98" s="59"/>
      <c r="M98" s="59"/>
      <c r="N98" s="59"/>
      <c r="O98" s="59"/>
      <c r="P98" s="59"/>
      <c r="Q98" s="59"/>
      <c r="R98" s="59"/>
    </row>
    <row r="99" spans="1:18" ht="12.75">
      <c r="A99" s="59"/>
      <c r="B99" s="59"/>
      <c r="C99" s="59"/>
      <c r="D99" s="59"/>
      <c r="E99" s="59"/>
      <c r="F99" s="59"/>
      <c r="G99" s="59"/>
      <c r="H99" s="59"/>
      <c r="I99" s="59"/>
      <c r="J99" s="59"/>
      <c r="K99" s="59"/>
      <c r="L99" s="59"/>
      <c r="M99" s="59"/>
      <c r="N99" s="59"/>
      <c r="O99" s="59"/>
      <c r="P99" s="59"/>
      <c r="Q99" s="59"/>
      <c r="R99" s="59"/>
    </row>
    <row r="100" spans="1:18" ht="12.75">
      <c r="A100" s="59"/>
      <c r="B100" s="59"/>
      <c r="C100" s="59"/>
      <c r="D100" s="59"/>
      <c r="E100" s="59"/>
      <c r="F100" s="59"/>
      <c r="G100" s="59"/>
      <c r="H100" s="59"/>
      <c r="I100" s="59"/>
      <c r="J100" s="59"/>
      <c r="K100" s="59"/>
      <c r="L100" s="59"/>
      <c r="M100" s="59"/>
      <c r="N100" s="59"/>
      <c r="O100" s="59"/>
      <c r="P100" s="59"/>
      <c r="Q100" s="59"/>
      <c r="R100" s="59"/>
    </row>
    <row r="101" spans="1:18" ht="12.75">
      <c r="A101" s="59"/>
      <c r="B101" s="59"/>
      <c r="C101" s="59"/>
      <c r="D101" s="59"/>
      <c r="E101" s="59"/>
      <c r="F101" s="59"/>
      <c r="G101" s="59"/>
      <c r="H101" s="59"/>
      <c r="I101" s="59"/>
      <c r="J101" s="59"/>
      <c r="K101" s="59"/>
      <c r="L101" s="59"/>
      <c r="M101" s="59"/>
      <c r="N101" s="59"/>
      <c r="O101" s="59"/>
      <c r="P101" s="59"/>
      <c r="Q101" s="59"/>
      <c r="R101" s="59"/>
    </row>
    <row r="102" spans="1:18" ht="12.75">
      <c r="A102" s="59"/>
      <c r="B102" s="59"/>
      <c r="C102" s="59"/>
      <c r="D102" s="59"/>
      <c r="E102" s="59"/>
      <c r="F102" s="59"/>
      <c r="G102" s="59"/>
      <c r="H102" s="59"/>
      <c r="I102" s="59"/>
      <c r="J102" s="59"/>
      <c r="K102" s="59"/>
      <c r="L102" s="59"/>
      <c r="M102" s="59"/>
      <c r="N102" s="59"/>
      <c r="O102" s="59"/>
      <c r="P102" s="59"/>
      <c r="Q102" s="59"/>
      <c r="R102" s="59"/>
    </row>
    <row r="103" spans="1:18" ht="12.75">
      <c r="A103" s="59"/>
      <c r="B103" s="59"/>
      <c r="C103" s="59"/>
      <c r="D103" s="59"/>
      <c r="E103" s="59"/>
      <c r="F103" s="59"/>
      <c r="G103" s="59"/>
      <c r="H103" s="59"/>
      <c r="I103" s="59"/>
      <c r="J103" s="59"/>
      <c r="K103" s="59"/>
      <c r="L103" s="59"/>
      <c r="M103" s="59"/>
      <c r="N103" s="59"/>
      <c r="O103" s="59"/>
      <c r="P103" s="59"/>
      <c r="Q103" s="59"/>
      <c r="R103" s="59"/>
    </row>
    <row r="104" spans="1:18" ht="12.75">
      <c r="A104" s="59"/>
      <c r="B104" s="59"/>
      <c r="C104" s="59"/>
      <c r="D104" s="59"/>
      <c r="E104" s="59"/>
      <c r="F104" s="59"/>
      <c r="G104" s="59"/>
      <c r="H104" s="59"/>
      <c r="I104" s="59"/>
      <c r="J104" s="59"/>
      <c r="K104" s="59"/>
      <c r="L104" s="59"/>
      <c r="M104" s="59"/>
      <c r="N104" s="59"/>
      <c r="O104" s="59"/>
      <c r="P104" s="59"/>
      <c r="Q104" s="59"/>
      <c r="R104" s="59"/>
    </row>
    <row r="105" spans="1:18" ht="12.75">
      <c r="A105" s="59"/>
      <c r="B105" s="59"/>
      <c r="C105" s="59"/>
      <c r="D105" s="59"/>
      <c r="E105" s="59"/>
      <c r="F105" s="59"/>
      <c r="G105" s="59"/>
      <c r="H105" s="59"/>
      <c r="I105" s="59"/>
      <c r="J105" s="59"/>
      <c r="K105" s="59"/>
      <c r="L105" s="59"/>
      <c r="M105" s="59"/>
      <c r="N105" s="59"/>
      <c r="O105" s="59"/>
      <c r="P105" s="59"/>
      <c r="Q105" s="59"/>
      <c r="R105" s="59"/>
    </row>
    <row r="106" spans="1:18" ht="12.75">
      <c r="A106" s="59"/>
      <c r="B106" s="59"/>
      <c r="C106" s="59"/>
      <c r="D106" s="59"/>
      <c r="E106" s="59"/>
      <c r="F106" s="59"/>
      <c r="G106" s="59"/>
      <c r="H106" s="59"/>
      <c r="I106" s="59"/>
      <c r="J106" s="59"/>
      <c r="K106" s="59"/>
      <c r="L106" s="59"/>
      <c r="M106" s="59"/>
      <c r="N106" s="59"/>
      <c r="O106" s="59"/>
      <c r="P106" s="59"/>
      <c r="Q106" s="59"/>
      <c r="R106" s="59"/>
    </row>
    <row r="107" spans="1:18" ht="12.75">
      <c r="A107" s="59"/>
      <c r="B107" s="59"/>
      <c r="C107" s="59"/>
      <c r="D107" s="59"/>
      <c r="E107" s="59"/>
      <c r="F107" s="59"/>
      <c r="G107" s="59"/>
      <c r="H107" s="59"/>
      <c r="I107" s="59"/>
      <c r="J107" s="59"/>
      <c r="K107" s="59"/>
      <c r="L107" s="59"/>
      <c r="M107" s="59"/>
      <c r="N107" s="59"/>
      <c r="O107" s="59"/>
      <c r="P107" s="59"/>
      <c r="Q107" s="59"/>
      <c r="R107" s="59"/>
    </row>
    <row r="108" spans="1:18" ht="12.75">
      <c r="A108" s="59"/>
      <c r="B108" s="59"/>
      <c r="C108" s="59"/>
      <c r="D108" s="59"/>
      <c r="E108" s="59"/>
      <c r="F108" s="59"/>
      <c r="G108" s="59"/>
      <c r="H108" s="59"/>
      <c r="I108" s="59"/>
      <c r="J108" s="59"/>
      <c r="K108" s="59"/>
      <c r="L108" s="59"/>
      <c r="M108" s="59"/>
      <c r="N108" s="59"/>
      <c r="O108" s="59"/>
      <c r="P108" s="59"/>
      <c r="Q108" s="59"/>
      <c r="R108" s="59"/>
    </row>
    <row r="109" spans="1:18" ht="12.75">
      <c r="A109" s="59"/>
      <c r="B109" s="59"/>
      <c r="C109" s="59"/>
      <c r="D109" s="59"/>
      <c r="E109" s="59"/>
      <c r="F109" s="59"/>
      <c r="G109" s="59"/>
      <c r="H109" s="59"/>
      <c r="I109" s="59"/>
      <c r="J109" s="59"/>
      <c r="K109" s="59"/>
      <c r="L109" s="59"/>
      <c r="M109" s="59"/>
      <c r="N109" s="59"/>
      <c r="O109" s="59"/>
      <c r="P109" s="59"/>
      <c r="Q109" s="59"/>
      <c r="R109" s="59"/>
    </row>
    <row r="110" spans="1:18" ht="12.75">
      <c r="A110" s="59"/>
      <c r="B110" s="59"/>
      <c r="C110" s="59"/>
      <c r="D110" s="59"/>
      <c r="E110" s="59"/>
      <c r="F110" s="59"/>
      <c r="G110" s="59"/>
      <c r="H110" s="59"/>
      <c r="I110" s="59"/>
      <c r="J110" s="59"/>
      <c r="K110" s="59"/>
      <c r="L110" s="59"/>
      <c r="M110" s="59"/>
      <c r="N110" s="59"/>
      <c r="O110" s="59"/>
      <c r="P110" s="59"/>
      <c r="Q110" s="59"/>
      <c r="R110" s="59"/>
    </row>
    <row r="111" spans="1:18" ht="12.75">
      <c r="A111" s="59"/>
      <c r="B111" s="59"/>
      <c r="C111" s="59"/>
      <c r="D111" s="59"/>
      <c r="E111" s="59"/>
      <c r="F111" s="59"/>
      <c r="G111" s="59"/>
      <c r="H111" s="59"/>
      <c r="I111" s="59"/>
      <c r="J111" s="59"/>
      <c r="K111" s="59"/>
      <c r="L111" s="59"/>
      <c r="M111" s="59"/>
      <c r="N111" s="59"/>
      <c r="O111" s="59"/>
      <c r="P111" s="59"/>
      <c r="Q111" s="59"/>
      <c r="R111" s="59"/>
    </row>
    <row r="112" spans="1:18" ht="12.75">
      <c r="A112" s="59"/>
      <c r="B112" s="59"/>
      <c r="C112" s="59"/>
      <c r="D112" s="59"/>
      <c r="E112" s="59"/>
      <c r="F112" s="59"/>
      <c r="G112" s="59"/>
      <c r="H112" s="59"/>
      <c r="I112" s="59"/>
      <c r="J112" s="59"/>
      <c r="K112" s="59"/>
      <c r="L112" s="59"/>
      <c r="M112" s="59"/>
      <c r="N112" s="59"/>
      <c r="O112" s="59"/>
      <c r="P112" s="59"/>
      <c r="Q112" s="59"/>
      <c r="R112" s="59"/>
    </row>
    <row r="113" spans="1:18" ht="12.75">
      <c r="A113" s="59"/>
      <c r="B113" s="59"/>
      <c r="C113" s="59"/>
      <c r="D113" s="59"/>
      <c r="E113" s="59"/>
      <c r="F113" s="59"/>
      <c r="G113" s="59"/>
      <c r="H113" s="59"/>
      <c r="I113" s="59"/>
      <c r="J113" s="59"/>
      <c r="K113" s="59"/>
      <c r="L113" s="59"/>
      <c r="M113" s="59"/>
      <c r="N113" s="59"/>
      <c r="O113" s="59"/>
      <c r="P113" s="59"/>
      <c r="Q113" s="59"/>
      <c r="R113" s="59"/>
    </row>
    <row r="114" spans="1:18" ht="12.75">
      <c r="A114" s="59"/>
      <c r="B114" s="59"/>
      <c r="C114" s="59"/>
      <c r="D114" s="59"/>
      <c r="E114" s="59"/>
      <c r="F114" s="59"/>
      <c r="G114" s="59"/>
      <c r="H114" s="59"/>
      <c r="I114" s="59"/>
      <c r="J114" s="59"/>
      <c r="K114" s="59"/>
      <c r="L114" s="59"/>
      <c r="M114" s="59"/>
      <c r="N114" s="59"/>
      <c r="O114" s="59"/>
      <c r="P114" s="59"/>
      <c r="Q114" s="59"/>
      <c r="R114" s="59"/>
    </row>
    <row r="115" spans="1:18" ht="12.75">
      <c r="A115" s="59"/>
      <c r="B115" s="59"/>
      <c r="C115" s="59"/>
      <c r="D115" s="59"/>
      <c r="E115" s="59"/>
      <c r="F115" s="59"/>
      <c r="G115" s="59"/>
      <c r="H115" s="59"/>
      <c r="I115" s="59"/>
      <c r="J115" s="59"/>
      <c r="K115" s="59"/>
      <c r="L115" s="59"/>
      <c r="M115" s="59"/>
      <c r="N115" s="59"/>
      <c r="O115" s="59"/>
      <c r="P115" s="59"/>
      <c r="Q115" s="59"/>
      <c r="R115" s="59"/>
    </row>
    <row r="116" spans="1:18" ht="12.75">
      <c r="A116" s="59"/>
      <c r="B116" s="59"/>
      <c r="C116" s="59"/>
      <c r="D116" s="59"/>
      <c r="E116" s="59"/>
      <c r="F116" s="59"/>
      <c r="G116" s="59"/>
      <c r="H116" s="59"/>
      <c r="I116" s="59"/>
      <c r="J116" s="59"/>
      <c r="K116" s="59"/>
      <c r="L116" s="59"/>
      <c r="M116" s="59"/>
      <c r="N116" s="59"/>
      <c r="O116" s="59"/>
      <c r="P116" s="59"/>
      <c r="Q116" s="59"/>
      <c r="R116" s="59"/>
    </row>
    <row r="117" spans="1:18" ht="12.75">
      <c r="A117" s="59"/>
      <c r="B117" s="59"/>
      <c r="C117" s="59"/>
      <c r="D117" s="59"/>
      <c r="E117" s="59"/>
      <c r="F117" s="59"/>
      <c r="G117" s="59"/>
      <c r="H117" s="59"/>
      <c r="I117" s="59"/>
      <c r="J117" s="59"/>
      <c r="K117" s="59"/>
      <c r="L117" s="59"/>
      <c r="M117" s="59"/>
      <c r="N117" s="59"/>
      <c r="O117" s="59"/>
      <c r="P117" s="59"/>
      <c r="Q117" s="59"/>
      <c r="R117" s="59"/>
    </row>
    <row r="118" spans="1:18" ht="12.75">
      <c r="A118" s="59"/>
      <c r="B118" s="59"/>
      <c r="C118" s="59"/>
      <c r="D118" s="59"/>
      <c r="E118" s="59"/>
      <c r="F118" s="59"/>
      <c r="G118" s="59"/>
      <c r="H118" s="59"/>
      <c r="I118" s="59"/>
      <c r="J118" s="59"/>
      <c r="K118" s="59"/>
      <c r="L118" s="59"/>
      <c r="M118" s="59"/>
      <c r="N118" s="59"/>
      <c r="O118" s="59"/>
      <c r="P118" s="59"/>
      <c r="Q118" s="59"/>
      <c r="R118" s="59"/>
    </row>
    <row r="119" spans="1:18" ht="12.75">
      <c r="A119" s="59"/>
      <c r="B119" s="59"/>
      <c r="C119" s="59"/>
      <c r="D119" s="59"/>
      <c r="E119" s="59"/>
      <c r="F119" s="59"/>
      <c r="G119" s="59"/>
      <c r="H119" s="59"/>
      <c r="I119" s="59"/>
      <c r="J119" s="59"/>
      <c r="K119" s="59"/>
      <c r="L119" s="59"/>
      <c r="M119" s="59"/>
      <c r="N119" s="59"/>
      <c r="O119" s="59"/>
      <c r="P119" s="59"/>
      <c r="Q119" s="59"/>
      <c r="R119" s="59"/>
    </row>
    <row r="120" spans="1:18" ht="12.75">
      <c r="A120" s="59"/>
      <c r="B120" s="59"/>
      <c r="C120" s="59"/>
      <c r="D120" s="59"/>
      <c r="E120" s="59"/>
      <c r="F120" s="59"/>
      <c r="G120" s="59"/>
      <c r="H120" s="59"/>
      <c r="I120" s="59"/>
      <c r="J120" s="59"/>
      <c r="K120" s="59"/>
      <c r="L120" s="59"/>
      <c r="M120" s="59"/>
      <c r="N120" s="59"/>
      <c r="O120" s="59"/>
      <c r="P120" s="59"/>
      <c r="Q120" s="59"/>
      <c r="R120" s="59"/>
    </row>
    <row r="121" spans="1:18" ht="12.75">
      <c r="A121" s="59"/>
      <c r="B121" s="59"/>
      <c r="C121" s="59"/>
      <c r="D121" s="59"/>
      <c r="E121" s="59"/>
      <c r="F121" s="59"/>
      <c r="G121" s="59"/>
      <c r="H121" s="59"/>
      <c r="I121" s="59"/>
      <c r="J121" s="59"/>
      <c r="K121" s="59"/>
      <c r="L121" s="59"/>
      <c r="M121" s="59"/>
      <c r="N121" s="59"/>
      <c r="O121" s="59"/>
      <c r="P121" s="59"/>
      <c r="Q121" s="59"/>
      <c r="R121" s="59"/>
    </row>
    <row r="122" spans="1:18" ht="12.75">
      <c r="A122" s="59"/>
      <c r="B122" s="59"/>
      <c r="C122" s="59"/>
      <c r="D122" s="59"/>
      <c r="E122" s="59"/>
      <c r="F122" s="59"/>
      <c r="G122" s="59"/>
      <c r="H122" s="59"/>
      <c r="I122" s="59"/>
      <c r="J122" s="59"/>
      <c r="K122" s="59"/>
      <c r="L122" s="59"/>
      <c r="M122" s="59"/>
      <c r="N122" s="59"/>
      <c r="O122" s="59"/>
      <c r="P122" s="59"/>
      <c r="Q122" s="59"/>
      <c r="R122" s="59"/>
    </row>
    <row r="123" spans="1:18" ht="12.75">
      <c r="A123" s="59"/>
      <c r="B123" s="59"/>
      <c r="C123" s="59"/>
      <c r="D123" s="59"/>
      <c r="E123" s="59"/>
      <c r="F123" s="59"/>
      <c r="G123" s="59"/>
      <c r="H123" s="59"/>
      <c r="I123" s="59"/>
      <c r="J123" s="59"/>
      <c r="K123" s="59"/>
      <c r="L123" s="59"/>
      <c r="M123" s="59"/>
      <c r="N123" s="59"/>
      <c r="O123" s="59"/>
      <c r="P123" s="59"/>
      <c r="Q123" s="59"/>
      <c r="R123" s="59"/>
    </row>
    <row r="124" spans="1:18" ht="12.75">
      <c r="A124" s="59"/>
      <c r="B124" s="59"/>
      <c r="C124" s="59"/>
      <c r="D124" s="59"/>
      <c r="E124" s="59"/>
      <c r="F124" s="59"/>
      <c r="G124" s="59"/>
      <c r="H124" s="59"/>
      <c r="I124" s="59"/>
      <c r="J124" s="59"/>
      <c r="K124" s="59"/>
      <c r="L124" s="59"/>
      <c r="M124" s="59"/>
      <c r="N124" s="59"/>
      <c r="O124" s="59"/>
      <c r="P124" s="59"/>
      <c r="Q124" s="59"/>
      <c r="R124" s="59"/>
    </row>
    <row r="125" spans="1:18" ht="12.75">
      <c r="A125" s="59"/>
      <c r="B125" s="59"/>
      <c r="C125" s="59"/>
      <c r="D125" s="59"/>
      <c r="E125" s="59"/>
      <c r="F125" s="59"/>
      <c r="G125" s="59"/>
      <c r="H125" s="59"/>
      <c r="I125" s="59"/>
      <c r="J125" s="59"/>
      <c r="K125" s="59"/>
      <c r="L125" s="59"/>
      <c r="M125" s="59"/>
      <c r="N125" s="59"/>
      <c r="O125" s="59"/>
      <c r="P125" s="59"/>
      <c r="Q125" s="59"/>
      <c r="R125" s="59"/>
    </row>
    <row r="126" spans="1:18" ht="12.75">
      <c r="A126" s="59"/>
      <c r="B126" s="59"/>
      <c r="C126" s="59"/>
      <c r="D126" s="59"/>
      <c r="E126" s="59"/>
      <c r="F126" s="59"/>
      <c r="G126" s="59"/>
      <c r="H126" s="59"/>
      <c r="I126" s="59"/>
      <c r="J126" s="59"/>
      <c r="K126" s="59"/>
      <c r="L126" s="59"/>
      <c r="M126" s="59"/>
      <c r="N126" s="59"/>
      <c r="O126" s="59"/>
      <c r="P126" s="59"/>
      <c r="Q126" s="59"/>
      <c r="R126" s="59"/>
    </row>
    <row r="127" spans="1:18" ht="12.75">
      <c r="A127" s="59"/>
      <c r="B127" s="59"/>
      <c r="C127" s="59"/>
      <c r="D127" s="59"/>
      <c r="E127" s="59"/>
      <c r="F127" s="59"/>
      <c r="G127" s="59"/>
      <c r="H127" s="59"/>
      <c r="I127" s="59"/>
      <c r="J127" s="59"/>
      <c r="K127" s="59"/>
      <c r="L127" s="59"/>
      <c r="M127" s="59"/>
      <c r="N127" s="59"/>
      <c r="O127" s="59"/>
      <c r="P127" s="59"/>
      <c r="Q127" s="59"/>
      <c r="R127" s="59"/>
    </row>
    <row r="128" spans="1:18" ht="12.75">
      <c r="A128" s="59"/>
      <c r="B128" s="59"/>
      <c r="C128" s="59"/>
      <c r="D128" s="59"/>
      <c r="E128" s="59"/>
      <c r="F128" s="59"/>
      <c r="G128" s="59"/>
      <c r="H128" s="59"/>
      <c r="I128" s="59"/>
      <c r="J128" s="59"/>
      <c r="K128" s="59"/>
      <c r="L128" s="59"/>
      <c r="M128" s="59"/>
      <c r="N128" s="59"/>
      <c r="O128" s="59"/>
      <c r="P128" s="59"/>
      <c r="Q128" s="59"/>
      <c r="R128" s="59"/>
    </row>
    <row r="129" spans="1:18" ht="12.75">
      <c r="A129" s="59"/>
      <c r="B129" s="59"/>
      <c r="C129" s="59"/>
      <c r="D129" s="59"/>
      <c r="E129" s="59"/>
      <c r="F129" s="59"/>
      <c r="G129" s="59"/>
      <c r="H129" s="59"/>
      <c r="I129" s="59"/>
      <c r="J129" s="59"/>
      <c r="K129" s="59"/>
      <c r="L129" s="59"/>
      <c r="M129" s="59"/>
      <c r="N129" s="59"/>
      <c r="O129" s="59"/>
      <c r="P129" s="59"/>
      <c r="Q129" s="59"/>
      <c r="R129" s="59"/>
    </row>
    <row r="130" spans="1:18" ht="12.75">
      <c r="A130" s="59"/>
      <c r="B130" s="59"/>
      <c r="C130" s="59"/>
      <c r="D130" s="59"/>
      <c r="E130" s="59"/>
      <c r="F130" s="59"/>
      <c r="G130" s="59"/>
      <c r="H130" s="59"/>
      <c r="I130" s="59"/>
      <c r="J130" s="59"/>
      <c r="K130" s="59"/>
      <c r="L130" s="59"/>
      <c r="M130" s="59"/>
      <c r="N130" s="59"/>
      <c r="O130" s="59"/>
      <c r="P130" s="59"/>
      <c r="Q130" s="59"/>
      <c r="R130" s="59"/>
    </row>
    <row r="131" spans="1:18" ht="12.75">
      <c r="A131" s="59"/>
      <c r="B131" s="59"/>
      <c r="C131" s="59"/>
      <c r="D131" s="59"/>
      <c r="E131" s="59"/>
      <c r="F131" s="59"/>
      <c r="G131" s="59"/>
      <c r="H131" s="59"/>
      <c r="I131" s="59"/>
      <c r="J131" s="59"/>
      <c r="K131" s="59"/>
      <c r="L131" s="59"/>
      <c r="M131" s="59"/>
      <c r="N131" s="59"/>
      <c r="O131" s="59"/>
      <c r="P131" s="59"/>
      <c r="Q131" s="59"/>
      <c r="R131" s="59"/>
    </row>
    <row r="132" spans="1:18" ht="12.75">
      <c r="A132" s="59"/>
      <c r="B132" s="59"/>
      <c r="C132" s="59"/>
      <c r="D132" s="59"/>
      <c r="E132" s="59"/>
      <c r="F132" s="59"/>
      <c r="G132" s="59"/>
      <c r="H132" s="59"/>
      <c r="I132" s="59"/>
      <c r="J132" s="59"/>
      <c r="K132" s="59"/>
      <c r="L132" s="59"/>
      <c r="M132" s="59"/>
      <c r="N132" s="59"/>
      <c r="O132" s="59"/>
      <c r="P132" s="59"/>
      <c r="Q132" s="59"/>
      <c r="R132" s="59"/>
    </row>
    <row r="133" spans="1:18" ht="12.75">
      <c r="A133" s="59"/>
      <c r="B133" s="59"/>
      <c r="C133" s="59"/>
      <c r="D133" s="59"/>
      <c r="E133" s="59"/>
      <c r="F133" s="59"/>
      <c r="G133" s="59"/>
      <c r="H133" s="59"/>
      <c r="I133" s="59"/>
      <c r="J133" s="59"/>
      <c r="K133" s="59"/>
      <c r="L133" s="59"/>
      <c r="M133" s="59"/>
      <c r="N133" s="59"/>
      <c r="O133" s="59"/>
      <c r="P133" s="59"/>
      <c r="Q133" s="59"/>
      <c r="R133" s="59"/>
    </row>
    <row r="134" spans="1:18" ht="12.75">
      <c r="A134" s="59"/>
      <c r="B134" s="59"/>
      <c r="C134" s="59"/>
      <c r="D134" s="59"/>
      <c r="E134" s="59"/>
      <c r="F134" s="59"/>
      <c r="G134" s="59"/>
      <c r="H134" s="59"/>
      <c r="I134" s="59"/>
      <c r="J134" s="59"/>
      <c r="K134" s="59"/>
      <c r="L134" s="59"/>
      <c r="M134" s="59"/>
      <c r="N134" s="59"/>
      <c r="O134" s="59"/>
      <c r="P134" s="59"/>
      <c r="Q134" s="59"/>
      <c r="R134" s="59"/>
    </row>
    <row r="135" spans="1:18" ht="12.75">
      <c r="A135" s="59"/>
      <c r="B135" s="59"/>
      <c r="C135" s="59"/>
      <c r="D135" s="59"/>
      <c r="E135" s="59"/>
      <c r="F135" s="59"/>
      <c r="G135" s="59"/>
      <c r="H135" s="59"/>
      <c r="I135" s="59"/>
      <c r="J135" s="59"/>
      <c r="K135" s="59"/>
      <c r="L135" s="59"/>
      <c r="M135" s="59"/>
      <c r="N135" s="59"/>
      <c r="O135" s="59"/>
      <c r="P135" s="59"/>
      <c r="Q135" s="59"/>
      <c r="R135" s="59"/>
    </row>
    <row r="136" spans="1:18" ht="12.75">
      <c r="A136" s="59"/>
      <c r="B136" s="59"/>
      <c r="C136" s="59"/>
      <c r="D136" s="59"/>
      <c r="E136" s="59"/>
      <c r="F136" s="59"/>
      <c r="G136" s="59"/>
      <c r="H136" s="59"/>
      <c r="I136" s="59"/>
      <c r="J136" s="59"/>
      <c r="K136" s="59"/>
      <c r="L136" s="59"/>
      <c r="M136" s="59"/>
      <c r="N136" s="59"/>
      <c r="O136" s="59"/>
      <c r="P136" s="59"/>
      <c r="Q136" s="59"/>
      <c r="R136" s="59"/>
    </row>
    <row r="137" spans="1:18" ht="12.75">
      <c r="A137" s="59"/>
      <c r="B137" s="59"/>
      <c r="C137" s="59"/>
      <c r="D137" s="59"/>
      <c r="E137" s="59"/>
      <c r="F137" s="59"/>
      <c r="G137" s="59"/>
      <c r="H137" s="59"/>
      <c r="I137" s="59"/>
      <c r="J137" s="59"/>
      <c r="K137" s="59"/>
      <c r="L137" s="59"/>
      <c r="M137" s="59"/>
      <c r="N137" s="59"/>
      <c r="O137" s="59"/>
      <c r="P137" s="59"/>
      <c r="Q137" s="59"/>
      <c r="R137" s="59"/>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57" r:id="rId1"/>
</worksheet>
</file>

<file path=xl/worksheets/sheet8.xml><?xml version="1.0" encoding="utf-8"?>
<worksheet xmlns="http://schemas.openxmlformats.org/spreadsheetml/2006/main" xmlns:r="http://schemas.openxmlformats.org/officeDocument/2006/relationships">
  <sheetPr>
    <pageSetUpPr fitToPage="1"/>
  </sheetPr>
  <dimension ref="A4:V65"/>
  <sheetViews>
    <sheetView showGridLines="0" tabSelected="1" zoomScale="80" zoomScaleNormal="80" zoomScalePageLayoutView="0" workbookViewId="0" topLeftCell="A31">
      <selection activeCell="B36" sqref="B36"/>
    </sheetView>
  </sheetViews>
  <sheetFormatPr defaultColWidth="9.140625" defaultRowHeight="15"/>
  <cols>
    <col min="1" max="1" width="2.8515625" style="60" customWidth="1"/>
    <col min="2" max="2" width="40.7109375" style="60" customWidth="1"/>
    <col min="3" max="12" width="9.140625" style="60" customWidth="1"/>
    <col min="13" max="13" width="10.00390625" style="60" customWidth="1"/>
    <col min="14" max="14" width="10.421875" style="60" customWidth="1"/>
    <col min="15" max="17" width="9.140625" style="60" customWidth="1"/>
    <col min="18" max="18" width="10.00390625" style="60" customWidth="1"/>
    <col min="19" max="16384" width="9.140625" style="60" customWidth="1"/>
  </cols>
  <sheetData>
    <row r="1" ht="13.5" customHeight="1"/>
    <row r="2" ht="13.5" customHeight="1"/>
    <row r="3" ht="13.5" customHeight="1"/>
    <row r="4" spans="1:18" s="75" customFormat="1" ht="17.25" customHeight="1">
      <c r="A4" s="57" t="s">
        <v>72</v>
      </c>
      <c r="B4" s="57"/>
      <c r="C4" s="58"/>
      <c r="D4" s="58"/>
      <c r="E4" s="58"/>
      <c r="F4" s="58"/>
      <c r="G4" s="58"/>
      <c r="H4" s="58"/>
      <c r="I4" s="58"/>
      <c r="J4" s="58"/>
      <c r="K4" s="58"/>
      <c r="L4" s="58"/>
      <c r="M4" s="57"/>
      <c r="N4" s="58"/>
      <c r="O4" s="57"/>
      <c r="P4" s="58"/>
      <c r="Q4" s="58"/>
      <c r="R4" s="57"/>
    </row>
    <row r="5" spans="1:18" s="105" customFormat="1" ht="12.75">
      <c r="A5" s="104"/>
      <c r="B5" s="104"/>
      <c r="C5" s="60"/>
      <c r="D5" s="60"/>
      <c r="E5" s="60"/>
      <c r="F5" s="60"/>
      <c r="G5" s="60"/>
      <c r="H5" s="60"/>
      <c r="I5" s="60"/>
      <c r="J5" s="60"/>
      <c r="K5" s="60"/>
      <c r="L5" s="71"/>
      <c r="M5" s="60"/>
      <c r="N5" s="60"/>
      <c r="O5" s="60"/>
      <c r="P5" s="60"/>
      <c r="Q5" s="71"/>
      <c r="R5" s="60"/>
    </row>
    <row r="6" spans="1:18" s="75" customFormat="1" ht="12.75">
      <c r="A6" s="106"/>
      <c r="B6" s="107"/>
      <c r="C6" s="62" t="s">
        <v>14</v>
      </c>
      <c r="D6" s="62" t="s">
        <v>15</v>
      </c>
      <c r="E6" s="62" t="s">
        <v>16</v>
      </c>
      <c r="F6" s="63" t="s">
        <v>17</v>
      </c>
      <c r="G6" s="64" t="s">
        <v>18</v>
      </c>
      <c r="H6" s="62" t="s">
        <v>19</v>
      </c>
      <c r="I6" s="62" t="s">
        <v>20</v>
      </c>
      <c r="J6" s="62" t="s">
        <v>21</v>
      </c>
      <c r="K6" s="62" t="s">
        <v>22</v>
      </c>
      <c r="L6" s="64" t="s">
        <v>23</v>
      </c>
      <c r="M6" s="62" t="s">
        <v>24</v>
      </c>
      <c r="N6" s="62" t="s">
        <v>25</v>
      </c>
      <c r="O6" s="62" t="s">
        <v>26</v>
      </c>
      <c r="P6" s="62" t="s">
        <v>145</v>
      </c>
      <c r="Q6" s="64" t="s">
        <v>146</v>
      </c>
      <c r="R6" s="62" t="s">
        <v>151</v>
      </c>
    </row>
    <row r="7" spans="1:18" s="75" customFormat="1" ht="12.75">
      <c r="A7" s="94"/>
      <c r="B7" s="95" t="s">
        <v>73</v>
      </c>
      <c r="C7" s="96">
        <f>Consumer!C7+Business!C7</f>
        <v>896</v>
      </c>
      <c r="D7" s="96">
        <f>Consumer!D7+Business!D7</f>
        <v>878</v>
      </c>
      <c r="E7" s="96">
        <f>Consumer!E7+Business!E7</f>
        <v>859</v>
      </c>
      <c r="F7" s="96">
        <f>Consumer!F7+Business!F7</f>
        <v>844</v>
      </c>
      <c r="G7" s="109">
        <f>Consumer!G7+Business!G7</f>
        <v>844</v>
      </c>
      <c r="H7" s="96">
        <f>Consumer!H7+Business!H7</f>
        <v>830</v>
      </c>
      <c r="I7" s="96">
        <f>Consumer!I7+Business!I7</f>
        <v>813</v>
      </c>
      <c r="J7" s="96">
        <f>Consumer!J7+Business!J7</f>
        <v>793</v>
      </c>
      <c r="K7" s="96">
        <f>Consumer!K7+Business!K7</f>
        <v>776</v>
      </c>
      <c r="L7" s="97">
        <f>Consumer!L7+Business!L7</f>
        <v>776</v>
      </c>
      <c r="M7" s="65">
        <f>Consumer!M7+Business!M7</f>
        <v>757</v>
      </c>
      <c r="N7" s="65">
        <f>Consumer!N7+Business!N7</f>
        <v>741</v>
      </c>
      <c r="O7" s="65">
        <f>Consumer!O7+Business!O7</f>
        <v>724</v>
      </c>
      <c r="P7" s="65">
        <f>Consumer!P7+Business!P7</f>
        <v>715</v>
      </c>
      <c r="Q7" s="97">
        <f>Consumer!Q7+Business!Q7</f>
        <v>715</v>
      </c>
      <c r="R7" s="65">
        <f>Consumer!R7+Business!R7</f>
        <v>702</v>
      </c>
    </row>
    <row r="8" spans="1:18" s="75" customFormat="1" ht="12.75">
      <c r="A8" s="94"/>
      <c r="B8" s="95" t="s">
        <v>74</v>
      </c>
      <c r="C8" s="96">
        <f>Wholesale!C7</f>
        <v>431</v>
      </c>
      <c r="D8" s="96">
        <f>Wholesale!D7</f>
        <v>448</v>
      </c>
      <c r="E8" s="96">
        <f>Wholesale!E7</f>
        <v>462</v>
      </c>
      <c r="F8" s="96">
        <f>Wholesale!F7</f>
        <v>470</v>
      </c>
      <c r="G8" s="109">
        <f>Wholesale!G7</f>
        <v>470</v>
      </c>
      <c r="H8" s="96">
        <f>Wholesale!H7</f>
        <v>477</v>
      </c>
      <c r="I8" s="96">
        <f>Wholesale!I7</f>
        <v>479</v>
      </c>
      <c r="J8" s="96">
        <f>Wholesale!J7</f>
        <v>478</v>
      </c>
      <c r="K8" s="96">
        <f>Wholesale!K7</f>
        <v>474</v>
      </c>
      <c r="L8" s="97">
        <f>Wholesale!L7</f>
        <v>474</v>
      </c>
      <c r="M8" s="65">
        <f>Wholesale!M7</f>
        <v>478</v>
      </c>
      <c r="N8" s="65">
        <f>Wholesale!N7</f>
        <v>483</v>
      </c>
      <c r="O8" s="65">
        <f>Wholesale!O7</f>
        <v>496</v>
      </c>
      <c r="P8" s="65">
        <f>Wholesale!P7</f>
        <v>501</v>
      </c>
      <c r="Q8" s="97">
        <f>Wholesale!Q7</f>
        <v>501</v>
      </c>
      <c r="R8" s="65">
        <f>Wholesale!R7</f>
        <v>502</v>
      </c>
    </row>
    <row r="9" spans="1:18" s="75" customFormat="1" ht="12.75">
      <c r="A9" s="94"/>
      <c r="B9" s="95" t="s">
        <v>161</v>
      </c>
      <c r="C9" s="96">
        <f>Wholesale!C9</f>
        <v>16</v>
      </c>
      <c r="D9" s="96">
        <f>Wholesale!D9</f>
        <v>16</v>
      </c>
      <c r="E9" s="96">
        <f>Wholesale!E9</f>
        <v>15</v>
      </c>
      <c r="F9" s="96">
        <f>Wholesale!F9</f>
        <v>14</v>
      </c>
      <c r="G9" s="109">
        <f>Wholesale!G9</f>
        <v>14</v>
      </c>
      <c r="H9" s="96">
        <f>Wholesale!H9</f>
        <v>14</v>
      </c>
      <c r="I9" s="96">
        <f>Wholesale!I9</f>
        <v>13</v>
      </c>
      <c r="J9" s="96">
        <f>Wholesale!J9</f>
        <v>13</v>
      </c>
      <c r="K9" s="96">
        <f>Wholesale!K9</f>
        <v>12</v>
      </c>
      <c r="L9" s="109">
        <f>Wholesale!L9</f>
        <v>12</v>
      </c>
      <c r="M9" s="96">
        <f>Wholesale!M9</f>
        <v>11</v>
      </c>
      <c r="N9" s="96">
        <f>Wholesale!N9</f>
        <v>11</v>
      </c>
      <c r="O9" s="96">
        <f>Wholesale!O9</f>
        <v>11</v>
      </c>
      <c r="P9" s="96">
        <f>Wholesale!P9</f>
        <v>10</v>
      </c>
      <c r="Q9" s="109">
        <f>Wholesale!Q9</f>
        <v>10</v>
      </c>
      <c r="R9" s="96">
        <f>Wholesale!R9</f>
        <v>9</v>
      </c>
    </row>
    <row r="10" spans="1:18" s="75" customFormat="1" ht="12.75">
      <c r="A10" s="94"/>
      <c r="B10" s="95" t="s">
        <v>162</v>
      </c>
      <c r="C10" s="96">
        <v>3</v>
      </c>
      <c r="D10" s="96">
        <v>6</v>
      </c>
      <c r="E10" s="96">
        <v>9</v>
      </c>
      <c r="F10" s="96">
        <v>21</v>
      </c>
      <c r="G10" s="97">
        <f>ROUND(SUM('[1]Group KPI's'!G32,'[1]Group KPI's'!G34),0)</f>
        <v>76</v>
      </c>
      <c r="H10" s="96">
        <v>27</v>
      </c>
      <c r="I10" s="96">
        <v>39</v>
      </c>
      <c r="J10" s="96">
        <v>60</v>
      </c>
      <c r="K10" s="96">
        <v>76</v>
      </c>
      <c r="L10" s="97">
        <v>76</v>
      </c>
      <c r="M10" s="96">
        <v>88</v>
      </c>
      <c r="N10" s="96">
        <v>106</v>
      </c>
      <c r="O10" s="96">
        <v>116</v>
      </c>
      <c r="P10" s="96">
        <v>124</v>
      </c>
      <c r="Q10" s="97">
        <v>124</v>
      </c>
      <c r="R10" s="96">
        <v>142</v>
      </c>
    </row>
    <row r="11" spans="1:18" s="114" customFormat="1" ht="12.75">
      <c r="A11" s="110"/>
      <c r="B11" s="111" t="s">
        <v>158</v>
      </c>
      <c r="C11" s="112">
        <f>SUM(C7:C10)</f>
        <v>1346</v>
      </c>
      <c r="D11" s="112">
        <f aca="true" t="shared" si="0" ref="D11:R11">SUM(D7:D10)</f>
        <v>1348</v>
      </c>
      <c r="E11" s="112">
        <f t="shared" si="0"/>
        <v>1345</v>
      </c>
      <c r="F11" s="112">
        <f t="shared" si="0"/>
        <v>1349</v>
      </c>
      <c r="G11" s="113">
        <f t="shared" si="0"/>
        <v>1404</v>
      </c>
      <c r="H11" s="112">
        <f t="shared" si="0"/>
        <v>1348</v>
      </c>
      <c r="I11" s="112">
        <f t="shared" si="0"/>
        <v>1344</v>
      </c>
      <c r="J11" s="112">
        <f t="shared" si="0"/>
        <v>1344</v>
      </c>
      <c r="K11" s="112">
        <f t="shared" si="0"/>
        <v>1338</v>
      </c>
      <c r="L11" s="113">
        <f t="shared" si="0"/>
        <v>1338</v>
      </c>
      <c r="M11" s="112">
        <f t="shared" si="0"/>
        <v>1334</v>
      </c>
      <c r="N11" s="112">
        <f t="shared" si="0"/>
        <v>1341</v>
      </c>
      <c r="O11" s="112">
        <f t="shared" si="0"/>
        <v>1347</v>
      </c>
      <c r="P11" s="112">
        <f t="shared" si="0"/>
        <v>1350</v>
      </c>
      <c r="Q11" s="113">
        <f t="shared" si="0"/>
        <v>1350</v>
      </c>
      <c r="R11" s="112">
        <f t="shared" si="0"/>
        <v>1355</v>
      </c>
    </row>
    <row r="12" spans="1:18" s="114" customFormat="1" ht="12.75">
      <c r="A12" s="110"/>
      <c r="B12" s="111"/>
      <c r="C12" s="212"/>
      <c r="D12" s="212"/>
      <c r="E12" s="212"/>
      <c r="F12" s="212"/>
      <c r="G12" s="213"/>
      <c r="H12" s="212"/>
      <c r="I12" s="212"/>
      <c r="J12" s="212"/>
      <c r="K12" s="212"/>
      <c r="L12" s="213"/>
      <c r="M12" s="212"/>
      <c r="N12" s="212"/>
      <c r="O12" s="212"/>
      <c r="P12" s="212"/>
      <c r="Q12" s="213"/>
      <c r="R12" s="212"/>
    </row>
    <row r="13" spans="1:18" s="75" customFormat="1" ht="12.75">
      <c r="A13" s="94"/>
      <c r="B13" s="95" t="s">
        <v>75</v>
      </c>
      <c r="C13" s="96">
        <f>Consumer!C8+Business!C8</f>
        <v>446</v>
      </c>
      <c r="D13" s="96">
        <f>Consumer!D8+Business!D8</f>
        <v>451</v>
      </c>
      <c r="E13" s="96">
        <f>Consumer!E8+Business!E8</f>
        <v>452</v>
      </c>
      <c r="F13" s="96">
        <f>Consumer!F8+Business!F8</f>
        <v>456</v>
      </c>
      <c r="G13" s="97">
        <f>Consumer!G8+Business!G8</f>
        <v>456</v>
      </c>
      <c r="H13" s="96">
        <f>Consumer!H8+Business!H8</f>
        <v>459</v>
      </c>
      <c r="I13" s="96">
        <f>Consumer!I8+Business!I8</f>
        <v>460</v>
      </c>
      <c r="J13" s="96">
        <f>Consumer!J8+Business!J8</f>
        <v>456</v>
      </c>
      <c r="K13" s="96">
        <f>Consumer!K8+Business!K8</f>
        <v>454</v>
      </c>
      <c r="L13" s="97">
        <f>Consumer!L8+Business!L8</f>
        <v>454</v>
      </c>
      <c r="M13" s="65">
        <f>Consumer!M8+Business!M8</f>
        <v>454</v>
      </c>
      <c r="N13" s="65">
        <f>Consumer!N8+Business!N8</f>
        <v>451</v>
      </c>
      <c r="O13" s="65">
        <f>Consumer!O8+Business!O8</f>
        <v>447</v>
      </c>
      <c r="P13" s="65">
        <f>Consumer!P8+Business!P8</f>
        <v>448.5</v>
      </c>
      <c r="Q13" s="97">
        <f>Consumer!Q8+Business!Q8</f>
        <v>448.5</v>
      </c>
      <c r="R13" s="65">
        <f>Consumer!R8+Business!R8</f>
        <v>443</v>
      </c>
    </row>
    <row r="14" spans="1:18" s="75" customFormat="1" ht="12.75">
      <c r="A14" s="94"/>
      <c r="B14" s="95" t="s">
        <v>76</v>
      </c>
      <c r="C14" s="96">
        <f>Wholesale!C12</f>
        <v>230</v>
      </c>
      <c r="D14" s="96">
        <f>Wholesale!D12</f>
        <v>245</v>
      </c>
      <c r="E14" s="96">
        <f>Wholesale!E12</f>
        <v>252</v>
      </c>
      <c r="F14" s="96">
        <f>Wholesale!F12</f>
        <v>263</v>
      </c>
      <c r="G14" s="97">
        <f>Wholesale!G12</f>
        <v>263</v>
      </c>
      <c r="H14" s="96">
        <f>Wholesale!H12</f>
        <v>273</v>
      </c>
      <c r="I14" s="96">
        <f>Wholesale!I12</f>
        <v>288.391</v>
      </c>
      <c r="J14" s="96">
        <f>Wholesale!J12</f>
        <v>310.454</v>
      </c>
      <c r="K14" s="96">
        <f>Wholesale!K12</f>
        <v>327.67</v>
      </c>
      <c r="L14" s="97">
        <f>Wholesale!L12</f>
        <v>327.67</v>
      </c>
      <c r="M14" s="65">
        <f>Wholesale!M12</f>
        <v>344</v>
      </c>
      <c r="N14" s="65">
        <f>Wholesale!N12</f>
        <v>366</v>
      </c>
      <c r="O14" s="65">
        <f>Wholesale!O12</f>
        <v>389</v>
      </c>
      <c r="P14" s="65">
        <f>Wholesale!P12</f>
        <v>405</v>
      </c>
      <c r="Q14" s="97">
        <f>Wholesale!Q12</f>
        <v>405</v>
      </c>
      <c r="R14" s="65">
        <f>Wholesale!R12</f>
        <v>424</v>
      </c>
    </row>
    <row r="15" spans="1:22" s="114" customFormat="1" ht="12.75">
      <c r="A15" s="110"/>
      <c r="B15" s="111" t="s">
        <v>77</v>
      </c>
      <c r="C15" s="112">
        <f aca="true" t="shared" si="1" ref="C15:O15">SUM(C13:C14)</f>
        <v>676</v>
      </c>
      <c r="D15" s="112">
        <f t="shared" si="1"/>
        <v>696</v>
      </c>
      <c r="E15" s="112">
        <f t="shared" si="1"/>
        <v>704</v>
      </c>
      <c r="F15" s="112">
        <f t="shared" si="1"/>
        <v>719</v>
      </c>
      <c r="G15" s="113">
        <f t="shared" si="1"/>
        <v>719</v>
      </c>
      <c r="H15" s="112">
        <f t="shared" si="1"/>
        <v>732</v>
      </c>
      <c r="I15" s="112">
        <f t="shared" si="1"/>
        <v>748.3910000000001</v>
      </c>
      <c r="J15" s="112">
        <f t="shared" si="1"/>
        <v>766.454</v>
      </c>
      <c r="K15" s="112">
        <f t="shared" si="1"/>
        <v>781.6700000000001</v>
      </c>
      <c r="L15" s="113">
        <f t="shared" si="1"/>
        <v>781.6700000000001</v>
      </c>
      <c r="M15" s="112">
        <f t="shared" si="1"/>
        <v>798</v>
      </c>
      <c r="N15" s="112">
        <f t="shared" si="1"/>
        <v>817</v>
      </c>
      <c r="O15" s="112">
        <f t="shared" si="1"/>
        <v>836</v>
      </c>
      <c r="P15" s="112">
        <f>SUM(P13:P14)</f>
        <v>853.5</v>
      </c>
      <c r="Q15" s="113">
        <f>SUM(Q13:Q14)</f>
        <v>853.5</v>
      </c>
      <c r="R15" s="112">
        <f>SUM(R13:R14)</f>
        <v>867</v>
      </c>
      <c r="S15" s="75"/>
      <c r="T15" s="75"/>
      <c r="U15" s="75"/>
      <c r="V15" s="75"/>
    </row>
    <row r="16" spans="1:22" s="160" customFormat="1" ht="12.75">
      <c r="A16" s="216"/>
      <c r="B16" s="115" t="s">
        <v>78</v>
      </c>
      <c r="C16" s="185">
        <f>Consumer!C9+Business!C9+Wholesale!C13</f>
        <v>43</v>
      </c>
      <c r="D16" s="185">
        <f>Consumer!D9+Business!D9+Wholesale!D13</f>
        <v>74</v>
      </c>
      <c r="E16" s="185">
        <f>Consumer!E9+Business!E9+Wholesale!E13</f>
        <v>104</v>
      </c>
      <c r="F16" s="185">
        <f>Consumer!F9+Business!F9+Wholesale!F13</f>
        <v>133</v>
      </c>
      <c r="G16" s="117">
        <f>Consumer!G9+Business!G9+Wholesale!G13</f>
        <v>133</v>
      </c>
      <c r="H16" s="185">
        <f>Consumer!H9+Business!H9+Wholesale!H13</f>
        <v>172</v>
      </c>
      <c r="I16" s="185">
        <f>Consumer!I9+Business!I9+Wholesale!I13</f>
        <v>201.586</v>
      </c>
      <c r="J16" s="185">
        <f>Consumer!J9+Business!J9+Wholesale!J13</f>
        <v>242.14100000000002</v>
      </c>
      <c r="K16" s="185">
        <f>Consumer!K9+Business!K9+Wholesale!K13</f>
        <v>280.68399999999997</v>
      </c>
      <c r="L16" s="117">
        <f>Consumer!L9+Business!L9+Wholesale!L13</f>
        <v>280.68399999999997</v>
      </c>
      <c r="M16" s="217">
        <f>Consumer!M9+Business!M9+Wholesale!M13</f>
        <v>326</v>
      </c>
      <c r="N16" s="217">
        <f>Consumer!N9+Business!N9+Wholesale!N13</f>
        <v>358</v>
      </c>
      <c r="O16" s="217">
        <f>Consumer!O9+Business!O9+Wholesale!O13</f>
        <v>394</v>
      </c>
      <c r="P16" s="217">
        <f>Consumer!P9+Business!P9+Wholesale!P13</f>
        <v>429</v>
      </c>
      <c r="Q16" s="117">
        <f>Consumer!Q9+Business!Q9+Wholesale!Q13</f>
        <v>429</v>
      </c>
      <c r="R16" s="217">
        <f>Consumer!R9+Business!R9+Wholesale!R13</f>
        <v>463</v>
      </c>
      <c r="S16" s="218"/>
      <c r="T16" s="218"/>
      <c r="U16" s="218"/>
      <c r="V16" s="218"/>
    </row>
    <row r="17" spans="1:18" s="75" customFormat="1" ht="12.75">
      <c r="A17" s="94"/>
      <c r="B17" s="115" t="s">
        <v>163</v>
      </c>
      <c r="C17" s="185">
        <f>C10</f>
        <v>3</v>
      </c>
      <c r="D17" s="185">
        <f aca="true" t="shared" si="2" ref="D17:R17">D10</f>
        <v>6</v>
      </c>
      <c r="E17" s="185">
        <f t="shared" si="2"/>
        <v>9</v>
      </c>
      <c r="F17" s="185">
        <f t="shared" si="2"/>
        <v>21</v>
      </c>
      <c r="G17" s="117">
        <f t="shared" si="2"/>
        <v>76</v>
      </c>
      <c r="H17" s="185">
        <f t="shared" si="2"/>
        <v>27</v>
      </c>
      <c r="I17" s="185">
        <f t="shared" si="2"/>
        <v>39</v>
      </c>
      <c r="J17" s="185">
        <f t="shared" si="2"/>
        <v>60</v>
      </c>
      <c r="K17" s="185">
        <f t="shared" si="2"/>
        <v>76</v>
      </c>
      <c r="L17" s="117">
        <f t="shared" si="2"/>
        <v>76</v>
      </c>
      <c r="M17" s="217">
        <f t="shared" si="2"/>
        <v>88</v>
      </c>
      <c r="N17" s="217">
        <f t="shared" si="2"/>
        <v>106</v>
      </c>
      <c r="O17" s="217">
        <f t="shared" si="2"/>
        <v>116</v>
      </c>
      <c r="P17" s="217">
        <f t="shared" si="2"/>
        <v>124</v>
      </c>
      <c r="Q17" s="117">
        <f t="shared" si="2"/>
        <v>124</v>
      </c>
      <c r="R17" s="217">
        <f t="shared" si="2"/>
        <v>142</v>
      </c>
    </row>
    <row r="18" spans="1:22" s="75" customFormat="1" ht="12.75">
      <c r="A18" s="94"/>
      <c r="B18" s="95" t="s">
        <v>79</v>
      </c>
      <c r="C18" s="118">
        <f aca="true" t="shared" si="3" ref="C18:R18">C16/C15</f>
        <v>0.06360946745562131</v>
      </c>
      <c r="D18" s="118">
        <f t="shared" si="3"/>
        <v>0.10632183908045977</v>
      </c>
      <c r="E18" s="118">
        <f t="shared" si="3"/>
        <v>0.14772727272727273</v>
      </c>
      <c r="F18" s="118">
        <f t="shared" si="3"/>
        <v>0.18497913769123783</v>
      </c>
      <c r="G18" s="119">
        <f t="shared" si="3"/>
        <v>0.18497913769123783</v>
      </c>
      <c r="H18" s="118">
        <f t="shared" si="3"/>
        <v>0.23497267759562843</v>
      </c>
      <c r="I18" s="118">
        <f t="shared" si="3"/>
        <v>0.26935919860073143</v>
      </c>
      <c r="J18" s="118">
        <f t="shared" si="3"/>
        <v>0.3159237214496891</v>
      </c>
      <c r="K18" s="118">
        <f t="shared" si="3"/>
        <v>0.35908247726022485</v>
      </c>
      <c r="L18" s="119">
        <f t="shared" si="3"/>
        <v>0.35908247726022485</v>
      </c>
      <c r="M18" s="118">
        <f t="shared" si="3"/>
        <v>0.40852130325814534</v>
      </c>
      <c r="N18" s="118">
        <f t="shared" si="3"/>
        <v>0.43818849449204406</v>
      </c>
      <c r="O18" s="118">
        <f t="shared" si="3"/>
        <v>0.47129186602870815</v>
      </c>
      <c r="P18" s="118">
        <f t="shared" si="3"/>
        <v>0.5026362038664324</v>
      </c>
      <c r="Q18" s="119">
        <f t="shared" si="3"/>
        <v>0.5026362038664324</v>
      </c>
      <c r="R18" s="118">
        <f t="shared" si="3"/>
        <v>0.5340253748558247</v>
      </c>
      <c r="S18" s="114"/>
      <c r="T18" s="114"/>
      <c r="U18" s="114"/>
      <c r="V18" s="114"/>
    </row>
    <row r="19" spans="1:18" s="75" customFormat="1" ht="12.75">
      <c r="A19" s="94"/>
      <c r="B19" s="111"/>
      <c r="C19" s="96"/>
      <c r="D19" s="96"/>
      <c r="E19" s="96"/>
      <c r="F19" s="96"/>
      <c r="G19" s="109"/>
      <c r="H19" s="96"/>
      <c r="I19" s="96"/>
      <c r="J19" s="96"/>
      <c r="K19" s="96"/>
      <c r="L19" s="113"/>
      <c r="M19" s="96"/>
      <c r="N19" s="96"/>
      <c r="O19" s="96"/>
      <c r="P19" s="96"/>
      <c r="Q19" s="113"/>
      <c r="R19" s="96"/>
    </row>
    <row r="20" spans="1:22" s="75" customFormat="1" ht="12.75">
      <c r="A20" s="94"/>
      <c r="B20" s="95" t="s">
        <v>80</v>
      </c>
      <c r="C20" s="96">
        <f>Consumer!C12</f>
        <v>1</v>
      </c>
      <c r="D20" s="96">
        <f>Consumer!D12</f>
        <v>3</v>
      </c>
      <c r="E20" s="96">
        <f>Consumer!E12</f>
        <v>10</v>
      </c>
      <c r="F20" s="96">
        <f>Consumer!F12</f>
        <v>21</v>
      </c>
      <c r="G20" s="97">
        <f>Consumer!G12</f>
        <v>21</v>
      </c>
      <c r="H20" s="96">
        <f>Consumer!H12</f>
        <v>28</v>
      </c>
      <c r="I20" s="96">
        <f>Consumer!I12</f>
        <v>32</v>
      </c>
      <c r="J20" s="96">
        <f>Consumer!J12</f>
        <v>37</v>
      </c>
      <c r="K20" s="96">
        <f>Consumer!K12</f>
        <v>40</v>
      </c>
      <c r="L20" s="97">
        <f>Consumer!L12</f>
        <v>40</v>
      </c>
      <c r="M20" s="65">
        <f>Consumer!M12</f>
        <v>43</v>
      </c>
      <c r="N20" s="65">
        <f>Consumer!N12</f>
        <v>45</v>
      </c>
      <c r="O20" s="65">
        <f>Consumer!O12</f>
        <v>49</v>
      </c>
      <c r="P20" s="65">
        <f>Consumer!P12</f>
        <v>54</v>
      </c>
      <c r="Q20" s="97">
        <f>Consumer!Q12</f>
        <v>54</v>
      </c>
      <c r="R20" s="65">
        <f>Consumer!R12</f>
        <v>58</v>
      </c>
      <c r="S20" s="114"/>
      <c r="T20" s="114"/>
      <c r="U20" s="114"/>
      <c r="V20" s="114"/>
    </row>
    <row r="21" spans="1:18" s="75" customFormat="1" ht="12.75">
      <c r="A21" s="94"/>
      <c r="B21" s="95"/>
      <c r="C21" s="120"/>
      <c r="D21" s="120"/>
      <c r="E21" s="120"/>
      <c r="F21" s="120"/>
      <c r="G21" s="121"/>
      <c r="H21" s="120"/>
      <c r="I21" s="120"/>
      <c r="J21" s="120"/>
      <c r="K21" s="120"/>
      <c r="L21" s="97"/>
      <c r="M21" s="120"/>
      <c r="N21" s="120"/>
      <c r="O21" s="120"/>
      <c r="P21" s="120"/>
      <c r="Q21" s="97"/>
      <c r="R21" s="120"/>
    </row>
    <row r="22" spans="1:18" s="75" customFormat="1" ht="14.25">
      <c r="A22" s="94"/>
      <c r="B22" s="95" t="s">
        <v>153</v>
      </c>
      <c r="C22" s="122">
        <v>43.07</v>
      </c>
      <c r="D22" s="122">
        <v>41.57</v>
      </c>
      <c r="E22" s="122">
        <v>41.6</v>
      </c>
      <c r="F22" s="122">
        <v>42.38</v>
      </c>
      <c r="G22" s="123">
        <v>42.38</v>
      </c>
      <c r="H22" s="122">
        <v>40.57</v>
      </c>
      <c r="I22" s="122">
        <v>39.81</v>
      </c>
      <c r="J22" s="122">
        <v>39.95</v>
      </c>
      <c r="K22" s="122">
        <v>44.08</v>
      </c>
      <c r="L22" s="124">
        <v>44.08</v>
      </c>
      <c r="M22" s="122">
        <v>43.9</v>
      </c>
      <c r="N22" s="122">
        <v>43.63</v>
      </c>
      <c r="O22" s="122">
        <v>44.98</v>
      </c>
      <c r="P22" s="122">
        <v>47.25</v>
      </c>
      <c r="Q22" s="124">
        <v>47.25</v>
      </c>
      <c r="R22" s="122">
        <v>45.91</v>
      </c>
    </row>
    <row r="23" spans="1:18" s="75" customFormat="1" ht="12.75">
      <c r="A23" s="94"/>
      <c r="B23" s="95"/>
      <c r="C23" s="120"/>
      <c r="D23" s="120"/>
      <c r="E23" s="120"/>
      <c r="F23" s="120"/>
      <c r="G23" s="123"/>
      <c r="H23" s="120"/>
      <c r="I23" s="120"/>
      <c r="J23" s="120"/>
      <c r="K23" s="120"/>
      <c r="L23" s="97"/>
      <c r="M23" s="120"/>
      <c r="N23" s="120"/>
      <c r="O23" s="120"/>
      <c r="P23" s="120"/>
      <c r="Q23" s="97"/>
      <c r="R23" s="120"/>
    </row>
    <row r="24" spans="1:18" s="75" customFormat="1" ht="12.75">
      <c r="A24" s="94"/>
      <c r="B24" s="95" t="s">
        <v>81</v>
      </c>
      <c r="C24" s="120">
        <v>623</v>
      </c>
      <c r="D24" s="120">
        <v>611</v>
      </c>
      <c r="E24" s="120">
        <v>586</v>
      </c>
      <c r="F24" s="120">
        <v>539</v>
      </c>
      <c r="G24" s="97">
        <f>SUM(C24:F24)</f>
        <v>2359</v>
      </c>
      <c r="H24" s="120">
        <v>517</v>
      </c>
      <c r="I24" s="120">
        <v>503</v>
      </c>
      <c r="J24" s="120">
        <v>492</v>
      </c>
      <c r="K24" s="120">
        <v>462</v>
      </c>
      <c r="L24" s="97">
        <f>SUM(H24:K24)</f>
        <v>1974</v>
      </c>
      <c r="M24" s="120">
        <v>442</v>
      </c>
      <c r="N24" s="120">
        <v>435</v>
      </c>
      <c r="O24" s="120">
        <v>422</v>
      </c>
      <c r="P24" s="120">
        <v>400</v>
      </c>
      <c r="Q24" s="97">
        <f>SUM(M24:P24)</f>
        <v>1699</v>
      </c>
      <c r="R24" s="120">
        <v>388</v>
      </c>
    </row>
    <row r="25" spans="1:18" s="75" customFormat="1" ht="12.75">
      <c r="A25" s="94"/>
      <c r="B25" s="95" t="s">
        <v>82</v>
      </c>
      <c r="C25" s="120">
        <f>Wholesale!C18</f>
        <v>1156</v>
      </c>
      <c r="D25" s="120">
        <f>Wholesale!D18</f>
        <v>1155</v>
      </c>
      <c r="E25" s="120">
        <f>Wholesale!E18</f>
        <v>1168</v>
      </c>
      <c r="F25" s="120">
        <f>Wholesale!F18</f>
        <v>1136</v>
      </c>
      <c r="G25" s="97">
        <f>Wholesale!G18</f>
        <v>4615</v>
      </c>
      <c r="H25" s="120">
        <f>Wholesale!H18</f>
        <v>1134</v>
      </c>
      <c r="I25" s="120">
        <f>Wholesale!I18</f>
        <v>1146</v>
      </c>
      <c r="J25" s="120">
        <f>Wholesale!J18</f>
        <v>1123</v>
      </c>
      <c r="K25" s="120">
        <f>Wholesale!K18</f>
        <v>1147</v>
      </c>
      <c r="L25" s="97">
        <f>Wholesale!L18</f>
        <v>4550</v>
      </c>
      <c r="M25" s="120">
        <v>1123</v>
      </c>
      <c r="N25" s="120">
        <v>1071</v>
      </c>
      <c r="O25" s="120">
        <v>1072</v>
      </c>
      <c r="P25" s="120">
        <v>1053</v>
      </c>
      <c r="Q25" s="97">
        <f>SUM(M25:P25)</f>
        <v>4319</v>
      </c>
      <c r="R25" s="120">
        <v>1020</v>
      </c>
    </row>
    <row r="26" spans="1:18" s="114" customFormat="1" ht="12.75">
      <c r="A26" s="110"/>
      <c r="B26" s="111" t="s">
        <v>83</v>
      </c>
      <c r="C26" s="125">
        <f aca="true" t="shared" si="4" ref="C26:Q26">SUM(C24:C25)</f>
        <v>1779</v>
      </c>
      <c r="D26" s="125">
        <f t="shared" si="4"/>
        <v>1766</v>
      </c>
      <c r="E26" s="125">
        <f t="shared" si="4"/>
        <v>1754</v>
      </c>
      <c r="F26" s="125">
        <f t="shared" si="4"/>
        <v>1675</v>
      </c>
      <c r="G26" s="113">
        <f t="shared" si="4"/>
        <v>6974</v>
      </c>
      <c r="H26" s="125">
        <f t="shared" si="4"/>
        <v>1651</v>
      </c>
      <c r="I26" s="125">
        <f t="shared" si="4"/>
        <v>1649</v>
      </c>
      <c r="J26" s="125">
        <f t="shared" si="4"/>
        <v>1615</v>
      </c>
      <c r="K26" s="125">
        <f t="shared" si="4"/>
        <v>1609</v>
      </c>
      <c r="L26" s="113">
        <f t="shared" si="4"/>
        <v>6524</v>
      </c>
      <c r="M26" s="125">
        <f t="shared" si="4"/>
        <v>1565</v>
      </c>
      <c r="N26" s="125">
        <f t="shared" si="4"/>
        <v>1506</v>
      </c>
      <c r="O26" s="125">
        <f t="shared" si="4"/>
        <v>1494</v>
      </c>
      <c r="P26" s="125">
        <f t="shared" si="4"/>
        <v>1453</v>
      </c>
      <c r="Q26" s="113">
        <f t="shared" si="4"/>
        <v>6018</v>
      </c>
      <c r="R26" s="125">
        <f>SUM(R24:R25)</f>
        <v>1408</v>
      </c>
    </row>
    <row r="27" spans="1:18" ht="12.75">
      <c r="A27" s="87"/>
      <c r="D27" s="71"/>
      <c r="E27" s="71"/>
      <c r="F27" s="71"/>
      <c r="G27" s="71"/>
      <c r="H27" s="71"/>
      <c r="I27" s="71"/>
      <c r="J27" s="71"/>
      <c r="K27" s="71"/>
      <c r="L27" s="71"/>
      <c r="M27" s="71"/>
      <c r="N27" s="71"/>
      <c r="O27" s="71"/>
      <c r="P27" s="71"/>
      <c r="Q27" s="71"/>
      <c r="R27" s="71"/>
    </row>
    <row r="28" spans="4:18" ht="12.75">
      <c r="D28" s="126"/>
      <c r="E28" s="126"/>
      <c r="F28" s="126"/>
      <c r="G28" s="71"/>
      <c r="H28" s="126"/>
      <c r="I28" s="71"/>
      <c r="J28" s="71"/>
      <c r="K28" s="126"/>
      <c r="L28" s="74"/>
      <c r="M28" s="126"/>
      <c r="N28" s="71"/>
      <c r="O28" s="126"/>
      <c r="P28" s="126"/>
      <c r="Q28" s="74"/>
      <c r="R28" s="126"/>
    </row>
    <row r="29" spans="1:18" s="75" customFormat="1" ht="12.75">
      <c r="A29" s="57" t="s">
        <v>84</v>
      </c>
      <c r="B29" s="57"/>
      <c r="C29" s="57"/>
      <c r="D29" s="57"/>
      <c r="E29" s="57"/>
      <c r="F29" s="57"/>
      <c r="G29" s="57"/>
      <c r="H29" s="57"/>
      <c r="I29" s="58"/>
      <c r="J29" s="58"/>
      <c r="K29" s="57"/>
      <c r="L29" s="58"/>
      <c r="M29" s="57"/>
      <c r="N29" s="58"/>
      <c r="O29" s="57"/>
      <c r="P29" s="57"/>
      <c r="Q29" s="58"/>
      <c r="R29" s="57"/>
    </row>
    <row r="30" spans="1:18" s="105" customFormat="1" ht="12.75">
      <c r="A30" s="104"/>
      <c r="B30" s="104"/>
      <c r="C30" s="127"/>
      <c r="D30" s="127"/>
      <c r="E30" s="127"/>
      <c r="F30" s="127"/>
      <c r="G30" s="127"/>
      <c r="H30" s="127"/>
      <c r="I30" s="128"/>
      <c r="J30" s="128"/>
      <c r="K30" s="127"/>
      <c r="L30" s="128"/>
      <c r="M30" s="129"/>
      <c r="N30" s="128"/>
      <c r="O30" s="129"/>
      <c r="P30" s="127"/>
      <c r="Q30" s="128"/>
      <c r="R30" s="129"/>
    </row>
    <row r="31" spans="1:18" s="75" customFormat="1" ht="12.75">
      <c r="A31" s="106"/>
      <c r="B31" s="107"/>
      <c r="C31" s="62" t="s">
        <v>14</v>
      </c>
      <c r="D31" s="62" t="s">
        <v>15</v>
      </c>
      <c r="E31" s="62" t="s">
        <v>16</v>
      </c>
      <c r="F31" s="63" t="s">
        <v>17</v>
      </c>
      <c r="G31" s="64" t="s">
        <v>18</v>
      </c>
      <c r="H31" s="62" t="s">
        <v>19</v>
      </c>
      <c r="I31" s="62" t="s">
        <v>20</v>
      </c>
      <c r="J31" s="62" t="s">
        <v>21</v>
      </c>
      <c r="K31" s="62" t="s">
        <v>22</v>
      </c>
      <c r="L31" s="64" t="s">
        <v>23</v>
      </c>
      <c r="M31" s="62" t="s">
        <v>24</v>
      </c>
      <c r="N31" s="62" t="s">
        <v>25</v>
      </c>
      <c r="O31" s="62" t="s">
        <v>26</v>
      </c>
      <c r="P31" s="62" t="s">
        <v>145</v>
      </c>
      <c r="Q31" s="64" t="s">
        <v>146</v>
      </c>
      <c r="R31" s="62" t="s">
        <v>151</v>
      </c>
    </row>
    <row r="32" spans="1:18" s="75" customFormat="1" ht="12.75">
      <c r="A32" s="94"/>
      <c r="B32" s="95"/>
      <c r="C32" s="96"/>
      <c r="D32" s="96"/>
      <c r="E32" s="96"/>
      <c r="F32" s="96"/>
      <c r="G32" s="97"/>
      <c r="H32" s="96"/>
      <c r="I32" s="96"/>
      <c r="J32" s="96"/>
      <c r="K32" s="96"/>
      <c r="L32" s="97"/>
      <c r="M32" s="96"/>
      <c r="N32" s="96"/>
      <c r="O32" s="96"/>
      <c r="P32" s="96"/>
      <c r="Q32" s="97"/>
      <c r="R32" s="96"/>
    </row>
    <row r="33" spans="1:18" s="75" customFormat="1" ht="12.75">
      <c r="A33" s="94"/>
      <c r="B33" s="95" t="s">
        <v>85</v>
      </c>
      <c r="C33" s="96">
        <f>Consumer!C17</f>
        <v>676</v>
      </c>
      <c r="D33" s="96">
        <f>Consumer!D17</f>
        <v>675</v>
      </c>
      <c r="E33" s="96">
        <f>Consumer!E17</f>
        <v>657</v>
      </c>
      <c r="F33" s="96">
        <f>Consumer!F17</f>
        <v>629</v>
      </c>
      <c r="G33" s="109">
        <f>Consumer!G17</f>
        <v>629</v>
      </c>
      <c r="H33" s="96">
        <f>Consumer!H17</f>
        <v>624</v>
      </c>
      <c r="I33" s="96">
        <f>Consumer!I17</f>
        <v>630</v>
      </c>
      <c r="J33" s="96">
        <f>Consumer!J17</f>
        <v>616</v>
      </c>
      <c r="K33" s="96">
        <f>Consumer!K17</f>
        <v>608</v>
      </c>
      <c r="L33" s="109">
        <f>Consumer!L17</f>
        <v>608</v>
      </c>
      <c r="M33" s="96">
        <f>Consumer!M17</f>
        <v>604</v>
      </c>
      <c r="N33" s="96">
        <f>Consumer!N17</f>
        <v>591</v>
      </c>
      <c r="O33" s="96">
        <f>Consumer!O17</f>
        <v>575</v>
      </c>
      <c r="P33" s="96">
        <f>Consumer!P17</f>
        <v>562</v>
      </c>
      <c r="Q33" s="109">
        <f>Consumer!Q17</f>
        <v>562</v>
      </c>
      <c r="R33" s="96">
        <f>Consumer!R17</f>
        <v>569</v>
      </c>
    </row>
    <row r="34" spans="1:18" s="75" customFormat="1" ht="12.75">
      <c r="A34" s="94"/>
      <c r="B34" s="95" t="s">
        <v>86</v>
      </c>
      <c r="C34" s="96">
        <f>Consumer!C18+Business!C14</f>
        <v>381</v>
      </c>
      <c r="D34" s="96">
        <f>Consumer!D18+Business!D14</f>
        <v>403</v>
      </c>
      <c r="E34" s="96">
        <f>Consumer!E18+Business!E14</f>
        <v>414</v>
      </c>
      <c r="F34" s="96">
        <f>Consumer!F18+Business!F14</f>
        <v>427</v>
      </c>
      <c r="G34" s="109">
        <f>Consumer!G18+Business!G14</f>
        <v>427</v>
      </c>
      <c r="H34" s="96">
        <f>Consumer!H18+Business!H14</f>
        <v>442</v>
      </c>
      <c r="I34" s="96">
        <f>Consumer!I18+Business!I14</f>
        <v>460</v>
      </c>
      <c r="J34" s="96">
        <f>Consumer!J18+Business!J14</f>
        <v>470</v>
      </c>
      <c r="K34" s="96">
        <f>Consumer!K18+Business!K14</f>
        <v>475</v>
      </c>
      <c r="L34" s="109">
        <f>Consumer!L18+Business!L14</f>
        <v>475</v>
      </c>
      <c r="M34" s="96">
        <f>Consumer!M18+Business!M14</f>
        <v>486</v>
      </c>
      <c r="N34" s="96">
        <f>Consumer!N18+Business!N14</f>
        <v>500</v>
      </c>
      <c r="O34" s="96">
        <f>Consumer!O18+Business!O14</f>
        <v>503</v>
      </c>
      <c r="P34" s="96">
        <f>Consumer!P18+Business!P14</f>
        <v>498</v>
      </c>
      <c r="Q34" s="109">
        <f>Consumer!Q18+Business!Q14</f>
        <v>498</v>
      </c>
      <c r="R34" s="96">
        <f>Consumer!R18+Business!R14</f>
        <v>497</v>
      </c>
    </row>
    <row r="35" spans="1:18" s="114" customFormat="1" ht="14.25">
      <c r="A35" s="130"/>
      <c r="B35" s="111" t="s">
        <v>147</v>
      </c>
      <c r="C35" s="131">
        <f aca="true" t="shared" si="5" ref="C35:O35">SUM(C33:C34)</f>
        <v>1057</v>
      </c>
      <c r="D35" s="131">
        <f t="shared" si="5"/>
        <v>1078</v>
      </c>
      <c r="E35" s="131">
        <f t="shared" si="5"/>
        <v>1071</v>
      </c>
      <c r="F35" s="131">
        <f t="shared" si="5"/>
        <v>1056</v>
      </c>
      <c r="G35" s="132">
        <f t="shared" si="5"/>
        <v>1056</v>
      </c>
      <c r="H35" s="131">
        <f t="shared" si="5"/>
        <v>1066</v>
      </c>
      <c r="I35" s="131">
        <f t="shared" si="5"/>
        <v>1090</v>
      </c>
      <c r="J35" s="131">
        <f t="shared" si="5"/>
        <v>1086</v>
      </c>
      <c r="K35" s="131">
        <f t="shared" si="5"/>
        <v>1083</v>
      </c>
      <c r="L35" s="132">
        <f t="shared" si="5"/>
        <v>1083</v>
      </c>
      <c r="M35" s="131">
        <f t="shared" si="5"/>
        <v>1090</v>
      </c>
      <c r="N35" s="131">
        <f t="shared" si="5"/>
        <v>1091</v>
      </c>
      <c r="O35" s="131">
        <f t="shared" si="5"/>
        <v>1078</v>
      </c>
      <c r="P35" s="131">
        <f>SUM(P33:P34)</f>
        <v>1060</v>
      </c>
      <c r="Q35" s="132">
        <f>SUM(Q33:Q34)</f>
        <v>1060</v>
      </c>
      <c r="R35" s="131">
        <f>SUM(R33:R34)</f>
        <v>1066</v>
      </c>
    </row>
    <row r="36" spans="1:18" s="114" customFormat="1" ht="12.75">
      <c r="A36" s="130"/>
      <c r="B36" s="111" t="s">
        <v>87</v>
      </c>
      <c r="C36" s="133">
        <f aca="true" t="shared" si="6" ref="C36:Q36">C34/C35</f>
        <v>0.36045411542100286</v>
      </c>
      <c r="D36" s="133">
        <f t="shared" si="6"/>
        <v>0.3738404452690167</v>
      </c>
      <c r="E36" s="133">
        <f t="shared" si="6"/>
        <v>0.3865546218487395</v>
      </c>
      <c r="F36" s="133">
        <f t="shared" si="6"/>
        <v>0.4043560606060606</v>
      </c>
      <c r="G36" s="134">
        <f t="shared" si="6"/>
        <v>0.4043560606060606</v>
      </c>
      <c r="H36" s="133">
        <f t="shared" si="6"/>
        <v>0.4146341463414634</v>
      </c>
      <c r="I36" s="133">
        <f t="shared" si="6"/>
        <v>0.42201834862385323</v>
      </c>
      <c r="J36" s="133">
        <f t="shared" si="6"/>
        <v>0.43278084714548803</v>
      </c>
      <c r="K36" s="133">
        <f t="shared" si="6"/>
        <v>0.43859649122807015</v>
      </c>
      <c r="L36" s="134">
        <f t="shared" si="6"/>
        <v>0.43859649122807015</v>
      </c>
      <c r="M36" s="133">
        <f t="shared" si="6"/>
        <v>0.44587155963302755</v>
      </c>
      <c r="N36" s="133">
        <f t="shared" si="6"/>
        <v>0.458295142071494</v>
      </c>
      <c r="O36" s="133">
        <f t="shared" si="6"/>
        <v>0.46660482374768086</v>
      </c>
      <c r="P36" s="133">
        <f t="shared" si="6"/>
        <v>0.469811320754717</v>
      </c>
      <c r="Q36" s="134">
        <f t="shared" si="6"/>
        <v>0.469811320754717</v>
      </c>
      <c r="R36" s="133">
        <f>R34/R35</f>
        <v>0.46622889305816134</v>
      </c>
    </row>
    <row r="37" spans="1:18" s="75" customFormat="1" ht="14.25">
      <c r="A37" s="94"/>
      <c r="B37" s="95" t="s">
        <v>123</v>
      </c>
      <c r="C37" s="122">
        <v>17.3</v>
      </c>
      <c r="D37" s="122">
        <v>17.9</v>
      </c>
      <c r="E37" s="122">
        <v>15.7</v>
      </c>
      <c r="F37" s="122">
        <v>15.7</v>
      </c>
      <c r="G37" s="124">
        <v>16.8</v>
      </c>
      <c r="H37" s="122">
        <v>16</v>
      </c>
      <c r="I37" s="122">
        <v>15.8</v>
      </c>
      <c r="J37" s="122">
        <v>15.3</v>
      </c>
      <c r="K37" s="122">
        <v>15.3</v>
      </c>
      <c r="L37" s="124">
        <v>15.7</v>
      </c>
      <c r="M37" s="122">
        <v>15.8</v>
      </c>
      <c r="N37" s="122">
        <v>15.6</v>
      </c>
      <c r="O37" s="122">
        <v>15.2</v>
      </c>
      <c r="P37" s="122">
        <v>15.4</v>
      </c>
      <c r="Q37" s="124">
        <v>15.6</v>
      </c>
      <c r="R37" s="122">
        <v>15.6</v>
      </c>
    </row>
    <row r="38" spans="1:18" s="75" customFormat="1" ht="14.25">
      <c r="A38" s="94"/>
      <c r="B38" s="95" t="s">
        <v>124</v>
      </c>
      <c r="C38" s="122">
        <v>38</v>
      </c>
      <c r="D38" s="122">
        <v>40.5</v>
      </c>
      <c r="E38" s="122">
        <v>37.7</v>
      </c>
      <c r="F38" s="122">
        <v>38</v>
      </c>
      <c r="G38" s="124">
        <v>39.1</v>
      </c>
      <c r="H38" s="122">
        <v>38.7</v>
      </c>
      <c r="I38" s="122">
        <v>38.2</v>
      </c>
      <c r="J38" s="122">
        <v>38.5</v>
      </c>
      <c r="K38" s="122">
        <v>37.7</v>
      </c>
      <c r="L38" s="124">
        <v>38.7</v>
      </c>
      <c r="M38" s="122">
        <v>38.3</v>
      </c>
      <c r="N38" s="122">
        <v>37.3</v>
      </c>
      <c r="O38" s="122">
        <v>36</v>
      </c>
      <c r="P38" s="122">
        <v>35.9</v>
      </c>
      <c r="Q38" s="124">
        <v>37.4</v>
      </c>
      <c r="R38" s="122">
        <v>36.2</v>
      </c>
    </row>
    <row r="39" spans="1:18" s="75" customFormat="1" ht="17.25" customHeight="1">
      <c r="A39" s="94"/>
      <c r="B39" s="95" t="s">
        <v>88</v>
      </c>
      <c r="C39" s="135">
        <v>0.59</v>
      </c>
      <c r="D39" s="135">
        <v>0.581</v>
      </c>
      <c r="E39" s="135">
        <v>0.525</v>
      </c>
      <c r="F39" s="135">
        <v>0.621</v>
      </c>
      <c r="G39" s="136">
        <v>0.582</v>
      </c>
      <c r="H39" s="135">
        <v>0.586</v>
      </c>
      <c r="I39" s="135">
        <v>0.579</v>
      </c>
      <c r="J39" s="135">
        <v>0.575</v>
      </c>
      <c r="K39" s="135">
        <v>0.575</v>
      </c>
      <c r="L39" s="136">
        <v>0.582</v>
      </c>
      <c r="M39" s="135">
        <v>0.585</v>
      </c>
      <c r="N39" s="135">
        <v>0.647</v>
      </c>
      <c r="O39" s="135">
        <v>0.561</v>
      </c>
      <c r="P39" s="135">
        <v>0.578</v>
      </c>
      <c r="Q39" s="136">
        <v>0.597</v>
      </c>
      <c r="R39" s="135">
        <v>0.556</v>
      </c>
    </row>
    <row r="40" spans="1:18" s="75" customFormat="1" ht="14.25">
      <c r="A40" s="94"/>
      <c r="B40" s="95" t="s">
        <v>156</v>
      </c>
      <c r="C40" s="135">
        <v>0.178</v>
      </c>
      <c r="D40" s="135">
        <v>0.18</v>
      </c>
      <c r="E40" s="135">
        <v>0.215</v>
      </c>
      <c r="F40" s="135">
        <v>0.206</v>
      </c>
      <c r="G40" s="136">
        <v>0.198</v>
      </c>
      <c r="H40" s="135">
        <v>0.182</v>
      </c>
      <c r="I40" s="135">
        <v>0.159</v>
      </c>
      <c r="J40" s="135">
        <v>0.185</v>
      </c>
      <c r="K40" s="135">
        <v>0.17</v>
      </c>
      <c r="L40" s="136">
        <v>0.176</v>
      </c>
      <c r="M40" s="135">
        <v>0.184</v>
      </c>
      <c r="N40" s="135">
        <v>0.168</v>
      </c>
      <c r="O40" s="135">
        <v>0.189</v>
      </c>
      <c r="P40" s="135">
        <v>0.229</v>
      </c>
      <c r="Q40" s="136">
        <v>0.195</v>
      </c>
      <c r="R40" s="135">
        <v>0.238</v>
      </c>
    </row>
    <row r="41" spans="1:18" ht="12.75">
      <c r="A41" s="87"/>
      <c r="C41" s="137"/>
      <c r="D41" s="137"/>
      <c r="E41" s="137"/>
      <c r="F41" s="137"/>
      <c r="G41" s="137"/>
      <c r="H41" s="137"/>
      <c r="I41" s="137"/>
      <c r="J41" s="137"/>
      <c r="K41" s="137"/>
      <c r="L41" s="137"/>
      <c r="M41" s="137"/>
      <c r="N41" s="137"/>
      <c r="O41" s="137"/>
      <c r="P41" s="137"/>
      <c r="Q41" s="137"/>
      <c r="R41" s="137"/>
    </row>
    <row r="42" spans="1:18" s="59" customFormat="1" ht="12.75">
      <c r="A42" s="57" t="s">
        <v>3</v>
      </c>
      <c r="B42" s="57"/>
      <c r="C42" s="58"/>
      <c r="D42" s="58"/>
      <c r="E42" s="58"/>
      <c r="F42" s="58"/>
      <c r="G42" s="58"/>
      <c r="H42" s="58"/>
      <c r="I42" s="58"/>
      <c r="J42" s="58"/>
      <c r="K42" s="58"/>
      <c r="L42" s="58"/>
      <c r="M42" s="58"/>
      <c r="N42" s="58"/>
      <c r="O42" s="58"/>
      <c r="P42" s="58"/>
      <c r="Q42" s="58"/>
      <c r="R42" s="58"/>
    </row>
    <row r="44" spans="3:18" s="59" customFormat="1" ht="15" customHeight="1">
      <c r="C44" s="62" t="s">
        <v>14</v>
      </c>
      <c r="D44" s="62" t="s">
        <v>15</v>
      </c>
      <c r="E44" s="62" t="s">
        <v>16</v>
      </c>
      <c r="F44" s="63" t="s">
        <v>17</v>
      </c>
      <c r="G44" s="64" t="s">
        <v>18</v>
      </c>
      <c r="H44" s="62" t="s">
        <v>19</v>
      </c>
      <c r="I44" s="62" t="s">
        <v>20</v>
      </c>
      <c r="J44" s="62" t="s">
        <v>21</v>
      </c>
      <c r="K44" s="62" t="s">
        <v>22</v>
      </c>
      <c r="L44" s="64" t="s">
        <v>23</v>
      </c>
      <c r="M44" s="62" t="s">
        <v>24</v>
      </c>
      <c r="N44" s="62" t="s">
        <v>25</v>
      </c>
      <c r="O44" s="62" t="s">
        <v>26</v>
      </c>
      <c r="P44" s="62" t="s">
        <v>145</v>
      </c>
      <c r="Q44" s="64" t="s">
        <v>146</v>
      </c>
      <c r="R44" s="62" t="s">
        <v>151</v>
      </c>
    </row>
    <row r="45" spans="2:18" s="59" customFormat="1" ht="15" customHeight="1">
      <c r="B45" s="4" t="s">
        <v>89</v>
      </c>
      <c r="C45" s="65">
        <f>'Group EBITDA'!C23</f>
        <v>121</v>
      </c>
      <c r="D45" s="65">
        <f>'Group EBITDA'!D23</f>
        <v>115</v>
      </c>
      <c r="E45" s="65">
        <f>'Group EBITDA'!E23</f>
        <v>122</v>
      </c>
      <c r="F45" s="65">
        <f>'Group EBITDA'!F23</f>
        <v>121</v>
      </c>
      <c r="G45" s="66">
        <f>'Group EBITDA'!G23</f>
        <v>479</v>
      </c>
      <c r="H45" s="65">
        <f>'Group EBITDA'!H23</f>
        <v>114</v>
      </c>
      <c r="I45" s="65">
        <f>'Group EBITDA'!I23</f>
        <v>112</v>
      </c>
      <c r="J45" s="65">
        <f>'Group EBITDA'!J23</f>
        <v>120</v>
      </c>
      <c r="K45" s="65">
        <f>'Group EBITDA'!K23</f>
        <v>135</v>
      </c>
      <c r="L45" s="66">
        <f>'Group EBITDA'!L23</f>
        <v>481</v>
      </c>
      <c r="M45" s="65">
        <f>'Group EBITDA'!M23</f>
        <v>120</v>
      </c>
      <c r="N45" s="65">
        <f>'Group EBITDA'!N23</f>
        <v>117</v>
      </c>
      <c r="O45" s="65">
        <f>'Group EBITDA'!O23</f>
        <v>124.80000000000001</v>
      </c>
      <c r="P45" s="65">
        <f>'Group EBITDA'!P23</f>
        <v>143.2</v>
      </c>
      <c r="Q45" s="66">
        <f>'Group EBITDA'!Q23</f>
        <v>505</v>
      </c>
      <c r="R45" s="65">
        <f>'Group EBITDA'!R23</f>
        <v>122</v>
      </c>
    </row>
    <row r="46" spans="2:18" s="59" customFormat="1" ht="15" customHeight="1">
      <c r="B46" s="4" t="s">
        <v>90</v>
      </c>
      <c r="C46" s="138">
        <f>C45/'Group Revenue Breakdown'!C11</f>
        <v>0.3741496598639456</v>
      </c>
      <c r="D46" s="138">
        <f>D45/'Group Revenue Breakdown'!D11</f>
        <v>0.344311377245509</v>
      </c>
      <c r="E46" s="138">
        <f>E45/'Group Revenue Breakdown'!E11</f>
        <v>0.3873015873015873</v>
      </c>
      <c r="F46" s="138">
        <f>F45/'Group Revenue Breakdown'!F11</f>
        <v>0.3890675241157556</v>
      </c>
      <c r="G46" s="139">
        <f>G45/'Group Revenue Breakdown'!G11</f>
        <v>0.3732273648122175</v>
      </c>
      <c r="H46" s="138">
        <f>H45/'Group Revenue Breakdown'!H11</f>
        <v>0.36421725239616615</v>
      </c>
      <c r="I46" s="138">
        <f>I45/'Group Revenue Breakdown'!I11</f>
        <v>0.35443037974683544</v>
      </c>
      <c r="J46" s="138">
        <f>J45/'Group Revenue Breakdown'!J11</f>
        <v>0.3858520900321543</v>
      </c>
      <c r="K46" s="138">
        <f>K45/'Group Revenue Breakdown'!K11</f>
        <v>0.4153846153846154</v>
      </c>
      <c r="L46" s="139">
        <f>L45/'Group Revenue Breakdown'!L11</f>
        <v>0.38023715415019765</v>
      </c>
      <c r="M46" s="138">
        <f>M45/'Group Revenue Breakdown'!M11</f>
        <v>0.36923076923076925</v>
      </c>
      <c r="N46" s="138">
        <f>N45/'Group Revenue Breakdown'!N11</f>
        <v>0.35725190839694654</v>
      </c>
      <c r="O46" s="138">
        <f>O45/'Group Revenue Breakdown'!O11</f>
        <v>0.3886639676113361</v>
      </c>
      <c r="P46" s="138">
        <f>P45/'Group Revenue Breakdown'!P11</f>
        <v>0.42631735635605833</v>
      </c>
      <c r="Q46" s="139">
        <f>Q45/'Group Revenue Breakdown'!Q11</f>
        <v>0.385643375334097</v>
      </c>
      <c r="R46" s="138">
        <f>R45/'Group Revenue Breakdown'!R11</f>
        <v>0.3730886850152905</v>
      </c>
    </row>
    <row r="47" spans="2:18" s="59" customFormat="1" ht="15" customHeight="1">
      <c r="B47" s="4"/>
      <c r="C47" s="65"/>
      <c r="D47" s="65"/>
      <c r="E47" s="65"/>
      <c r="F47" s="65"/>
      <c r="G47" s="66"/>
      <c r="H47" s="65"/>
      <c r="I47" s="65"/>
      <c r="J47" s="65"/>
      <c r="K47" s="65"/>
      <c r="L47" s="66"/>
      <c r="M47" s="65"/>
      <c r="N47" s="65"/>
      <c r="O47" s="65"/>
      <c r="P47" s="65"/>
      <c r="Q47" s="66"/>
      <c r="R47" s="65"/>
    </row>
    <row r="48" spans="2:18" ht="12.75">
      <c r="B48" s="4" t="s">
        <v>91</v>
      </c>
      <c r="C48" s="65">
        <f>C45-C51</f>
        <v>113</v>
      </c>
      <c r="D48" s="65">
        <f aca="true" t="shared" si="7" ref="D48:O48">D45-D51</f>
        <v>110</v>
      </c>
      <c r="E48" s="65">
        <f t="shared" si="7"/>
        <v>112</v>
      </c>
      <c r="F48" s="65">
        <f t="shared" si="7"/>
        <v>108</v>
      </c>
      <c r="G48" s="66">
        <f t="shared" si="7"/>
        <v>443</v>
      </c>
      <c r="H48" s="65">
        <f t="shared" si="7"/>
        <v>106</v>
      </c>
      <c r="I48" s="65">
        <f t="shared" si="7"/>
        <v>103</v>
      </c>
      <c r="J48" s="65">
        <f t="shared" si="7"/>
        <v>101</v>
      </c>
      <c r="K48" s="65">
        <f t="shared" si="7"/>
        <v>113</v>
      </c>
      <c r="L48" s="66">
        <f t="shared" si="7"/>
        <v>423</v>
      </c>
      <c r="M48" s="65">
        <f t="shared" si="7"/>
        <v>105</v>
      </c>
      <c r="N48" s="65">
        <f t="shared" si="7"/>
        <v>105</v>
      </c>
      <c r="O48" s="65">
        <f t="shared" si="7"/>
        <v>107.00000000000001</v>
      </c>
      <c r="P48" s="65">
        <f>P45-P51</f>
        <v>117.6</v>
      </c>
      <c r="Q48" s="66">
        <f>Q45-Q51</f>
        <v>434.6</v>
      </c>
      <c r="R48" s="65">
        <f>R45-R51</f>
        <v>109</v>
      </c>
    </row>
    <row r="49" spans="2:18" ht="12.75">
      <c r="B49" s="4" t="s">
        <v>92</v>
      </c>
      <c r="C49" s="138">
        <f>C48/'Group Revenue Breakdown'!C7</f>
        <v>0.45308740978348033</v>
      </c>
      <c r="D49" s="138">
        <f>D48/'Group Revenue Breakdown'!D7</f>
        <v>0.43824701195219123</v>
      </c>
      <c r="E49" s="138">
        <f>E48/'Group Revenue Breakdown'!E7</f>
        <v>0.4609053497942387</v>
      </c>
      <c r="F49" s="138">
        <f>F48/'Group Revenue Breakdown'!F7</f>
        <v>0.453781512605042</v>
      </c>
      <c r="G49" s="139">
        <f>G48/'Group Revenue Breakdown'!G7</f>
        <v>0.4513959649480334</v>
      </c>
      <c r="H49" s="138">
        <f>H48/'Group Revenue Breakdown'!H7</f>
        <v>0.44537815126050423</v>
      </c>
      <c r="I49" s="138">
        <f>I48/'Group Revenue Breakdown'!I7</f>
        <v>0.4364406779661017</v>
      </c>
      <c r="J49" s="138">
        <f>J48/'Group Revenue Breakdown'!J7</f>
        <v>0.4297872340425532</v>
      </c>
      <c r="K49" s="138">
        <f>K48/'Group Revenue Breakdown'!K7</f>
        <v>0.452</v>
      </c>
      <c r="L49" s="140">
        <f>L48/'Group Revenue Breakdown'!L7</f>
        <v>0.4410844629822732</v>
      </c>
      <c r="M49" s="138">
        <f>M48/'Group Revenue Breakdown'!M7</f>
        <v>0.42857142857142855</v>
      </c>
      <c r="N49" s="138">
        <f>N48/'Group Revenue Breakdown'!N7</f>
        <v>0.4294478527607362</v>
      </c>
      <c r="O49" s="138">
        <f>O48/'Group Revenue Breakdown'!O7</f>
        <v>0.4367346938775511</v>
      </c>
      <c r="P49" s="138">
        <f>P48/'Group Revenue Breakdown'!P7</f>
        <v>0.4514395393474088</v>
      </c>
      <c r="Q49" s="140">
        <f>Q48/'Group Revenue Breakdown'!Q7</f>
        <v>0.43678391959798996</v>
      </c>
      <c r="R49" s="138">
        <f>R48/'Group Revenue Breakdown'!R7</f>
        <v>0.43775100401606426</v>
      </c>
    </row>
    <row r="50" spans="2:18" ht="12.75">
      <c r="B50" s="4"/>
      <c r="C50" s="138"/>
      <c r="D50" s="138"/>
      <c r="E50" s="138"/>
      <c r="F50" s="138"/>
      <c r="G50" s="139"/>
      <c r="H50" s="138"/>
      <c r="I50" s="138"/>
      <c r="J50" s="138"/>
      <c r="K50" s="138"/>
      <c r="L50" s="139"/>
      <c r="M50" s="138"/>
      <c r="N50" s="138"/>
      <c r="O50" s="138"/>
      <c r="P50" s="138"/>
      <c r="Q50" s="139"/>
      <c r="R50" s="138"/>
    </row>
    <row r="51" spans="2:18" ht="12.75">
      <c r="B51" s="4" t="s">
        <v>93</v>
      </c>
      <c r="C51" s="65">
        <v>8</v>
      </c>
      <c r="D51" s="65">
        <v>5</v>
      </c>
      <c r="E51" s="65">
        <v>10</v>
      </c>
      <c r="F51" s="65">
        <v>13</v>
      </c>
      <c r="G51" s="66">
        <v>36</v>
      </c>
      <c r="H51" s="65">
        <v>8</v>
      </c>
      <c r="I51" s="65">
        <v>9</v>
      </c>
      <c r="J51" s="65">
        <v>19</v>
      </c>
      <c r="K51" s="65">
        <v>22</v>
      </c>
      <c r="L51" s="66">
        <v>58</v>
      </c>
      <c r="M51" s="65">
        <v>15</v>
      </c>
      <c r="N51" s="65">
        <v>12</v>
      </c>
      <c r="O51" s="65">
        <v>17.8</v>
      </c>
      <c r="P51" s="65">
        <v>25.6</v>
      </c>
      <c r="Q51" s="66">
        <f>SUM(M51:P51)</f>
        <v>70.4</v>
      </c>
      <c r="R51" s="65">
        <v>13</v>
      </c>
    </row>
    <row r="52" spans="2:18" ht="12.75">
      <c r="B52" s="4" t="s">
        <v>94</v>
      </c>
      <c r="C52" s="138">
        <f>C51/'Group Revenue Breakdown'!C32</f>
        <v>0.09411764705882353</v>
      </c>
      <c r="D52" s="138">
        <f>D51/'Group Revenue Breakdown'!D32</f>
        <v>0.05319148936170213</v>
      </c>
      <c r="E52" s="138">
        <f>E51/'Group Revenue Breakdown'!E32</f>
        <v>0.12048192771084337</v>
      </c>
      <c r="F52" s="138">
        <f>F51/'Group Revenue Breakdown'!F32</f>
        <v>0.15476190476190477</v>
      </c>
      <c r="G52" s="139">
        <f>G51/'Group Revenue Breakdown'!G32</f>
        <v>0.10404624277456648</v>
      </c>
      <c r="H52" s="138">
        <f>H51/'Group Revenue Breakdown'!H32</f>
        <v>0.09195402298850575</v>
      </c>
      <c r="I52" s="138">
        <f>I51/'Group Revenue Breakdown'!I32</f>
        <v>0.0989010989010989</v>
      </c>
      <c r="J52" s="138">
        <f>J51/'Group Revenue Breakdown'!J32</f>
        <v>0.21839080459770116</v>
      </c>
      <c r="K52" s="138">
        <f>K51/'Group Revenue Breakdown'!K32</f>
        <v>0.25287356321839083</v>
      </c>
      <c r="L52" s="140">
        <f>L51/'Group Revenue Breakdown'!L32</f>
        <v>0.16477272727272727</v>
      </c>
      <c r="M52" s="138">
        <f>M51/'Group Revenue Breakdown'!M32</f>
        <v>0.16483516483516483</v>
      </c>
      <c r="N52" s="138">
        <f>N51/'Group Revenue Breakdown'!N32</f>
        <v>0.1276595744680851</v>
      </c>
      <c r="O52" s="138">
        <f>O51/'Group Revenue Breakdown'!O32</f>
        <v>0.2048331415420023</v>
      </c>
      <c r="P52" s="138">
        <f>P51/'Group Revenue Breakdown'!P32</f>
        <v>0.29767441860465116</v>
      </c>
      <c r="Q52" s="140">
        <f>Q51/'Group Revenue Breakdown'!Q32</f>
        <v>0.19670298966191677</v>
      </c>
      <c r="R52" s="138">
        <f>R51/'Group Revenue Breakdown'!R32</f>
        <v>0.14772727272727273</v>
      </c>
    </row>
    <row r="53" spans="2:18" ht="12.75">
      <c r="B53" s="141"/>
      <c r="C53" s="142"/>
      <c r="D53" s="142"/>
      <c r="E53" s="142"/>
      <c r="F53" s="142"/>
      <c r="G53" s="142"/>
      <c r="H53" s="142"/>
      <c r="I53" s="142"/>
      <c r="J53" s="142"/>
      <c r="K53" s="142"/>
      <c r="L53" s="142"/>
      <c r="M53" s="142"/>
      <c r="N53" s="142"/>
      <c r="O53" s="142"/>
      <c r="P53" s="142"/>
      <c r="Q53" s="142"/>
      <c r="R53" s="142"/>
    </row>
    <row r="54" spans="1:18" s="59" customFormat="1" ht="12.75">
      <c r="A54" s="57" t="s">
        <v>95</v>
      </c>
      <c r="B54" s="57"/>
      <c r="C54" s="58"/>
      <c r="D54" s="58"/>
      <c r="E54" s="58"/>
      <c r="F54" s="58"/>
      <c r="G54" s="58"/>
      <c r="H54" s="58"/>
      <c r="I54" s="58"/>
      <c r="J54" s="58"/>
      <c r="K54" s="58"/>
      <c r="L54" s="58"/>
      <c r="M54" s="58"/>
      <c r="N54" s="58"/>
      <c r="O54" s="58"/>
      <c r="P54" s="58"/>
      <c r="Q54" s="58"/>
      <c r="R54" s="58"/>
    </row>
    <row r="55" spans="2:18" ht="12.75">
      <c r="B55" s="141"/>
      <c r="C55" s="142"/>
      <c r="D55" s="142"/>
      <c r="E55" s="142"/>
      <c r="F55" s="142"/>
      <c r="G55" s="142"/>
      <c r="H55" s="142"/>
      <c r="I55" s="142"/>
      <c r="J55" s="142"/>
      <c r="K55" s="142"/>
      <c r="L55" s="142"/>
      <c r="M55" s="142"/>
      <c r="N55" s="142"/>
      <c r="O55" s="142"/>
      <c r="P55" s="142"/>
      <c r="Q55" s="142"/>
      <c r="R55" s="142"/>
    </row>
    <row r="56" spans="2:18" ht="12.75">
      <c r="B56" s="95" t="s">
        <v>96</v>
      </c>
      <c r="C56" s="96">
        <v>4652</v>
      </c>
      <c r="D56" s="96">
        <v>3765</v>
      </c>
      <c r="E56" s="96">
        <v>3697</v>
      </c>
      <c r="F56" s="96">
        <v>3632</v>
      </c>
      <c r="G56" s="109">
        <f>F56</f>
        <v>3632</v>
      </c>
      <c r="H56" s="96">
        <v>3598</v>
      </c>
      <c r="I56" s="96">
        <v>3458</v>
      </c>
      <c r="J56" s="96">
        <v>3430</v>
      </c>
      <c r="K56" s="96">
        <v>3391</v>
      </c>
      <c r="L56" s="97">
        <f>K56</f>
        <v>3391</v>
      </c>
      <c r="M56" s="65">
        <v>3450</v>
      </c>
      <c r="N56" s="65">
        <v>3412</v>
      </c>
      <c r="O56" s="65">
        <v>3408</v>
      </c>
      <c r="P56" s="96">
        <v>3364</v>
      </c>
      <c r="Q56" s="97">
        <v>3364</v>
      </c>
      <c r="R56" s="65">
        <v>3414</v>
      </c>
    </row>
    <row r="57" spans="2:18" ht="12.75">
      <c r="B57" s="95"/>
      <c r="C57" s="96"/>
      <c r="D57" s="96"/>
      <c r="E57" s="96"/>
      <c r="F57" s="96"/>
      <c r="G57" s="96"/>
      <c r="H57" s="96"/>
      <c r="I57" s="96"/>
      <c r="J57" s="96"/>
      <c r="K57" s="96"/>
      <c r="L57" s="65"/>
      <c r="M57" s="65"/>
      <c r="N57" s="65"/>
      <c r="O57" s="65"/>
      <c r="P57" s="96"/>
      <c r="Q57" s="65"/>
      <c r="R57" s="65"/>
    </row>
    <row r="58" spans="1:18" s="59" customFormat="1" ht="12.75">
      <c r="A58" s="57"/>
      <c r="B58" s="57"/>
      <c r="C58" s="58"/>
      <c r="D58" s="58"/>
      <c r="E58" s="58"/>
      <c r="F58" s="58"/>
      <c r="G58" s="58"/>
      <c r="H58" s="58"/>
      <c r="I58" s="58"/>
      <c r="J58" s="58"/>
      <c r="K58" s="58"/>
      <c r="L58" s="58"/>
      <c r="M58" s="58"/>
      <c r="N58" s="58"/>
      <c r="O58" s="58"/>
      <c r="P58" s="58"/>
      <c r="Q58" s="58"/>
      <c r="R58" s="58"/>
    </row>
    <row r="59" spans="2:18" s="75" customFormat="1" ht="12.75">
      <c r="B59" s="143" t="s">
        <v>39</v>
      </c>
      <c r="C59" s="144"/>
      <c r="D59" s="144"/>
      <c r="E59" s="144"/>
      <c r="F59" s="144"/>
      <c r="G59" s="144"/>
      <c r="H59" s="144"/>
      <c r="I59" s="144"/>
      <c r="J59" s="144"/>
      <c r="K59" s="144"/>
      <c r="L59" s="144"/>
      <c r="M59" s="144"/>
      <c r="N59" s="144"/>
      <c r="O59" s="144"/>
      <c r="P59" s="144"/>
      <c r="Q59" s="144"/>
      <c r="R59" s="144"/>
    </row>
    <row r="60" spans="2:18" s="75" customFormat="1" ht="42.75" customHeight="1">
      <c r="B60" s="225" t="s">
        <v>155</v>
      </c>
      <c r="C60" s="225"/>
      <c r="D60" s="225"/>
      <c r="E60" s="225"/>
      <c r="F60" s="225"/>
      <c r="G60" s="225"/>
      <c r="H60" s="225"/>
      <c r="I60" s="225"/>
      <c r="J60" s="225"/>
      <c r="K60" s="225"/>
      <c r="L60" s="225"/>
      <c r="M60" s="225"/>
      <c r="N60" s="225"/>
      <c r="O60" s="225"/>
      <c r="P60" s="225"/>
      <c r="Q60" s="225"/>
      <c r="R60" s="225"/>
    </row>
    <row r="61" spans="2:18" s="75" customFormat="1" ht="15.75" customHeight="1">
      <c r="B61" s="214" t="s">
        <v>138</v>
      </c>
      <c r="C61" s="144"/>
      <c r="D61" s="144"/>
      <c r="E61" s="144"/>
      <c r="F61" s="144"/>
      <c r="G61" s="144"/>
      <c r="H61" s="144"/>
      <c r="I61" s="144"/>
      <c r="J61" s="144"/>
      <c r="K61" s="144"/>
      <c r="L61" s="144"/>
      <c r="M61" s="144"/>
      <c r="N61" s="144"/>
      <c r="O61" s="144"/>
      <c r="P61" s="144"/>
      <c r="Q61" s="144"/>
      <c r="R61" s="144"/>
    </row>
    <row r="62" spans="2:18" s="75" customFormat="1" ht="30.75" customHeight="1">
      <c r="B62" s="225" t="s">
        <v>139</v>
      </c>
      <c r="C62" s="225"/>
      <c r="D62" s="225"/>
      <c r="E62" s="225"/>
      <c r="F62" s="225"/>
      <c r="G62" s="225"/>
      <c r="H62" s="225"/>
      <c r="I62" s="225"/>
      <c r="J62" s="225"/>
      <c r="K62" s="225"/>
      <c r="L62" s="225"/>
      <c r="M62" s="225"/>
      <c r="N62" s="225"/>
      <c r="O62" s="225"/>
      <c r="P62" s="225"/>
      <c r="Q62" s="225"/>
      <c r="R62" s="225"/>
    </row>
    <row r="63" spans="2:18" s="75" customFormat="1" ht="30.75" customHeight="1">
      <c r="B63" s="226" t="s">
        <v>140</v>
      </c>
      <c r="C63" s="226"/>
      <c r="D63" s="226"/>
      <c r="E63" s="226"/>
      <c r="F63" s="226"/>
      <c r="G63" s="226"/>
      <c r="H63" s="226"/>
      <c r="I63" s="226"/>
      <c r="J63" s="226"/>
      <c r="K63" s="226"/>
      <c r="L63" s="226"/>
      <c r="M63" s="226"/>
      <c r="N63" s="226"/>
      <c r="O63" s="226"/>
      <c r="P63" s="226"/>
      <c r="Q63" s="226"/>
      <c r="R63" s="226"/>
    </row>
    <row r="64" spans="2:18" s="75" customFormat="1" ht="12.75" customHeight="1">
      <c r="B64" s="225" t="s">
        <v>160</v>
      </c>
      <c r="C64" s="225"/>
      <c r="D64" s="225"/>
      <c r="E64" s="225"/>
      <c r="F64" s="225"/>
      <c r="G64" s="225"/>
      <c r="H64" s="225"/>
      <c r="I64" s="225"/>
      <c r="J64" s="225"/>
      <c r="K64" s="225"/>
      <c r="L64" s="225"/>
      <c r="M64" s="225"/>
      <c r="N64" s="225"/>
      <c r="O64" s="225"/>
      <c r="P64" s="225"/>
      <c r="Q64" s="225"/>
      <c r="R64" s="225"/>
    </row>
    <row r="65" spans="2:16" ht="12.75">
      <c r="B65" s="223"/>
      <c r="C65" s="224"/>
      <c r="D65" s="224"/>
      <c r="E65" s="224"/>
      <c r="F65" s="224"/>
      <c r="G65" s="224"/>
      <c r="H65" s="224"/>
      <c r="I65" s="224"/>
      <c r="J65" s="224"/>
      <c r="K65" s="224"/>
      <c r="L65" s="224"/>
      <c r="M65" s="224"/>
      <c r="N65" s="224"/>
      <c r="O65" s="224"/>
      <c r="P65" s="102"/>
    </row>
  </sheetData>
  <sheetProtection/>
  <mergeCells count="5">
    <mergeCell ref="B65:O65"/>
    <mergeCell ref="B60:R60"/>
    <mergeCell ref="B62:R62"/>
    <mergeCell ref="B63:R63"/>
    <mergeCell ref="B64:R6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1"/>
</worksheet>
</file>

<file path=xl/worksheets/sheet9.xml><?xml version="1.0" encoding="utf-8"?>
<worksheet xmlns="http://schemas.openxmlformats.org/spreadsheetml/2006/main" xmlns:r="http://schemas.openxmlformats.org/officeDocument/2006/relationships">
  <sheetPr>
    <tabColor rgb="FFE40046"/>
    <pageSetUpPr fitToPage="1"/>
  </sheetPr>
  <dimension ref="A4:R102"/>
  <sheetViews>
    <sheetView showGridLines="0" zoomScale="80" zoomScaleNormal="80" zoomScalePageLayoutView="0" workbookViewId="0" topLeftCell="A1">
      <selection activeCell="F10" sqref="F10"/>
    </sheetView>
  </sheetViews>
  <sheetFormatPr defaultColWidth="9.140625" defaultRowHeight="15"/>
  <cols>
    <col min="1" max="1" width="2.7109375" style="75" customWidth="1"/>
    <col min="2" max="2" width="36.8515625" style="75" customWidth="1"/>
    <col min="3" max="3" width="14.00390625" style="75" customWidth="1"/>
    <col min="4" max="7" width="10.7109375" style="75" customWidth="1"/>
    <col min="8" max="10" width="9.7109375" style="84" customWidth="1"/>
    <col min="11" max="11" width="10.7109375" style="75" customWidth="1"/>
    <col min="12" max="12" width="9.7109375" style="84" customWidth="1"/>
    <col min="13" max="13" width="9.7109375" style="75" customWidth="1"/>
    <col min="14" max="14" width="10.7109375" style="75" customWidth="1"/>
    <col min="15" max="15" width="9.7109375" style="75" customWidth="1"/>
    <col min="16" max="17" width="9.140625" style="75" customWidth="1"/>
    <col min="18" max="18" width="9.7109375" style="75" customWidth="1"/>
    <col min="19" max="16384" width="9.140625" style="75" customWidth="1"/>
  </cols>
  <sheetData>
    <row r="4" spans="1:18" ht="15.75" customHeight="1">
      <c r="A4" s="146" t="s">
        <v>97</v>
      </c>
      <c r="B4" s="146"/>
      <c r="C4" s="146"/>
      <c r="D4" s="146"/>
      <c r="E4" s="146"/>
      <c r="F4" s="146"/>
      <c r="G4" s="146"/>
      <c r="H4" s="147"/>
      <c r="I4" s="147"/>
      <c r="J4" s="147"/>
      <c r="K4" s="146"/>
      <c r="L4" s="147"/>
      <c r="M4" s="148"/>
      <c r="N4" s="146"/>
      <c r="O4" s="148"/>
      <c r="P4" s="146"/>
      <c r="Q4" s="147"/>
      <c r="R4" s="148"/>
    </row>
    <row r="5" spans="1:18" s="105" customFormat="1" ht="15.75" customHeight="1">
      <c r="A5" s="104"/>
      <c r="B5" s="104"/>
      <c r="C5" s="149"/>
      <c r="D5" s="149"/>
      <c r="E5" s="149"/>
      <c r="F5" s="149"/>
      <c r="G5" s="149"/>
      <c r="H5" s="103"/>
      <c r="I5" s="103"/>
      <c r="J5" s="103"/>
      <c r="K5" s="149"/>
      <c r="L5" s="103"/>
      <c r="M5" s="150"/>
      <c r="N5" s="149"/>
      <c r="O5" s="150"/>
      <c r="P5" s="149"/>
      <c r="Q5" s="103"/>
      <c r="R5" s="150"/>
    </row>
    <row r="6" spans="1:18" ht="15.75" customHeight="1">
      <c r="A6" s="107"/>
      <c r="B6" s="151"/>
      <c r="C6" s="62" t="s">
        <v>14</v>
      </c>
      <c r="D6" s="62" t="s">
        <v>15</v>
      </c>
      <c r="E6" s="62" t="s">
        <v>16</v>
      </c>
      <c r="F6" s="63" t="s">
        <v>17</v>
      </c>
      <c r="G6" s="64" t="s">
        <v>18</v>
      </c>
      <c r="H6" s="62" t="s">
        <v>19</v>
      </c>
      <c r="I6" s="62" t="s">
        <v>20</v>
      </c>
      <c r="J6" s="62" t="s">
        <v>21</v>
      </c>
      <c r="K6" s="62" t="s">
        <v>22</v>
      </c>
      <c r="L6" s="64" t="s">
        <v>23</v>
      </c>
      <c r="M6" s="62" t="s">
        <v>24</v>
      </c>
      <c r="N6" s="62" t="s">
        <v>25</v>
      </c>
      <c r="O6" s="62" t="s">
        <v>26</v>
      </c>
      <c r="P6" s="62" t="s">
        <v>145</v>
      </c>
      <c r="Q6" s="64" t="s">
        <v>146</v>
      </c>
      <c r="R6" s="62" t="s">
        <v>151</v>
      </c>
    </row>
    <row r="7" spans="1:18" ht="15.75" customHeight="1">
      <c r="A7" s="152"/>
      <c r="B7" s="153" t="s">
        <v>98</v>
      </c>
      <c r="C7" s="154">
        <v>633</v>
      </c>
      <c r="D7" s="154">
        <v>621</v>
      </c>
      <c r="E7" s="154">
        <v>607</v>
      </c>
      <c r="F7" s="154">
        <v>594</v>
      </c>
      <c r="G7" s="97">
        <f>F7</f>
        <v>594</v>
      </c>
      <c r="H7" s="154">
        <v>585</v>
      </c>
      <c r="I7" s="154">
        <v>571</v>
      </c>
      <c r="J7" s="154">
        <v>556</v>
      </c>
      <c r="K7" s="154">
        <v>547</v>
      </c>
      <c r="L7" s="97">
        <v>547</v>
      </c>
      <c r="M7" s="154">
        <v>533</v>
      </c>
      <c r="N7" s="154">
        <v>521</v>
      </c>
      <c r="O7" s="154">
        <v>509</v>
      </c>
      <c r="P7" s="154">
        <v>502</v>
      </c>
      <c r="Q7" s="97">
        <v>502</v>
      </c>
      <c r="R7" s="154">
        <v>493</v>
      </c>
    </row>
    <row r="8" spans="1:18" ht="15.75" customHeight="1">
      <c r="A8" s="152"/>
      <c r="B8" s="153" t="s">
        <v>99</v>
      </c>
      <c r="C8" s="154">
        <v>361</v>
      </c>
      <c r="D8" s="154">
        <v>365</v>
      </c>
      <c r="E8" s="154">
        <v>366</v>
      </c>
      <c r="F8" s="154">
        <v>369</v>
      </c>
      <c r="G8" s="97">
        <f>F8</f>
        <v>369</v>
      </c>
      <c r="H8" s="154">
        <v>372</v>
      </c>
      <c r="I8" s="154">
        <v>373</v>
      </c>
      <c r="J8" s="154">
        <v>371</v>
      </c>
      <c r="K8" s="154">
        <v>373</v>
      </c>
      <c r="L8" s="97">
        <v>373</v>
      </c>
      <c r="M8" s="154">
        <v>373</v>
      </c>
      <c r="N8" s="154">
        <v>371</v>
      </c>
      <c r="O8" s="154">
        <v>368</v>
      </c>
      <c r="P8" s="154">
        <v>369.3</v>
      </c>
      <c r="Q8" s="97">
        <v>369.3</v>
      </c>
      <c r="R8" s="154">
        <v>364</v>
      </c>
    </row>
    <row r="9" spans="1:18" s="160" customFormat="1" ht="15.75" customHeight="1">
      <c r="A9" s="155"/>
      <c r="B9" s="156" t="s">
        <v>159</v>
      </c>
      <c r="C9" s="116">
        <v>30</v>
      </c>
      <c r="D9" s="116">
        <v>52</v>
      </c>
      <c r="E9" s="116">
        <v>70</v>
      </c>
      <c r="F9" s="116">
        <v>86</v>
      </c>
      <c r="G9" s="157">
        <f>F9</f>
        <v>86</v>
      </c>
      <c r="H9" s="116">
        <v>113</v>
      </c>
      <c r="I9" s="116">
        <v>126</v>
      </c>
      <c r="J9" s="116">
        <v>143</v>
      </c>
      <c r="K9" s="116">
        <v>160</v>
      </c>
      <c r="L9" s="157">
        <f>K9</f>
        <v>160</v>
      </c>
      <c r="M9" s="158">
        <v>178</v>
      </c>
      <c r="N9" s="158">
        <v>183</v>
      </c>
      <c r="O9" s="158">
        <v>190</v>
      </c>
      <c r="P9" s="116">
        <v>200</v>
      </c>
      <c r="Q9" s="157">
        <v>200</v>
      </c>
      <c r="R9" s="158">
        <v>207</v>
      </c>
    </row>
    <row r="10" spans="1:18" s="160" customFormat="1" ht="15.75" customHeight="1">
      <c r="A10" s="155"/>
      <c r="B10" s="156" t="s">
        <v>154</v>
      </c>
      <c r="C10" s="116">
        <v>0</v>
      </c>
      <c r="D10" s="116">
        <v>0</v>
      </c>
      <c r="E10" s="116">
        <v>0</v>
      </c>
      <c r="F10" s="116">
        <v>8</v>
      </c>
      <c r="G10" s="157">
        <v>10</v>
      </c>
      <c r="H10" s="116">
        <v>10</v>
      </c>
      <c r="I10" s="116">
        <v>11</v>
      </c>
      <c r="J10" s="116">
        <v>13</v>
      </c>
      <c r="K10" s="116">
        <v>14</v>
      </c>
      <c r="L10" s="157">
        <v>14</v>
      </c>
      <c r="M10" s="158">
        <v>17</v>
      </c>
      <c r="N10" s="158">
        <v>22</v>
      </c>
      <c r="O10" s="158">
        <v>24</v>
      </c>
      <c r="P10" s="116">
        <v>24</v>
      </c>
      <c r="Q10" s="157">
        <v>24</v>
      </c>
      <c r="R10" s="158">
        <v>25</v>
      </c>
    </row>
    <row r="11" spans="1:18" s="160" customFormat="1" ht="15.75" customHeight="1">
      <c r="A11" s="155"/>
      <c r="B11" s="156"/>
      <c r="C11" s="116"/>
      <c r="D11" s="116"/>
      <c r="E11" s="116"/>
      <c r="F11" s="116"/>
      <c r="G11" s="161"/>
      <c r="H11" s="116"/>
      <c r="I11" s="116"/>
      <c r="J11" s="116"/>
      <c r="K11" s="116"/>
      <c r="L11" s="161"/>
      <c r="M11" s="158"/>
      <c r="N11" s="158"/>
      <c r="O11" s="158"/>
      <c r="P11" s="116"/>
      <c r="Q11" s="161"/>
      <c r="R11" s="158"/>
    </row>
    <row r="12" spans="1:18" ht="15.75" customHeight="1">
      <c r="A12" s="152"/>
      <c r="B12" s="153" t="s">
        <v>80</v>
      </c>
      <c r="C12" s="120">
        <v>1</v>
      </c>
      <c r="D12" s="120">
        <v>3</v>
      </c>
      <c r="E12" s="120">
        <v>10</v>
      </c>
      <c r="F12" s="120">
        <v>21</v>
      </c>
      <c r="G12" s="162">
        <f>F12</f>
        <v>21</v>
      </c>
      <c r="H12" s="120">
        <v>28</v>
      </c>
      <c r="I12" s="120">
        <v>32</v>
      </c>
      <c r="J12" s="120">
        <v>37</v>
      </c>
      <c r="K12" s="120">
        <v>40</v>
      </c>
      <c r="L12" s="162">
        <f>K12</f>
        <v>40</v>
      </c>
      <c r="M12" s="154">
        <v>43</v>
      </c>
      <c r="N12" s="154">
        <v>45</v>
      </c>
      <c r="O12" s="154">
        <v>49</v>
      </c>
      <c r="P12" s="120">
        <v>54</v>
      </c>
      <c r="Q12" s="162">
        <v>54</v>
      </c>
      <c r="R12" s="154">
        <v>58</v>
      </c>
    </row>
    <row r="13" spans="2:17" ht="15.75" customHeight="1">
      <c r="B13" s="105"/>
      <c r="G13" s="159"/>
      <c r="H13" s="75"/>
      <c r="I13" s="75"/>
      <c r="J13" s="75"/>
      <c r="Q13" s="84"/>
    </row>
    <row r="14" spans="1:18" ht="15.75" customHeight="1">
      <c r="A14" s="146" t="s">
        <v>100</v>
      </c>
      <c r="B14" s="146"/>
      <c r="C14" s="146"/>
      <c r="D14" s="146"/>
      <c r="E14" s="146"/>
      <c r="F14" s="146"/>
      <c r="G14" s="146"/>
      <c r="H14" s="146"/>
      <c r="I14" s="146"/>
      <c r="J14" s="146"/>
      <c r="K14" s="146"/>
      <c r="L14" s="147"/>
      <c r="M14" s="146"/>
      <c r="N14" s="146"/>
      <c r="O14" s="146"/>
      <c r="P14" s="146"/>
      <c r="Q14" s="147"/>
      <c r="R14" s="146"/>
    </row>
    <row r="15" spans="1:18" s="105" customFormat="1" ht="15.75" customHeight="1">
      <c r="A15" s="149"/>
      <c r="B15" s="149"/>
      <c r="C15" s="149"/>
      <c r="D15" s="149"/>
      <c r="E15" s="149"/>
      <c r="F15" s="149"/>
      <c r="G15" s="149"/>
      <c r="H15" s="149"/>
      <c r="I15" s="149"/>
      <c r="J15" s="149"/>
      <c r="K15" s="149"/>
      <c r="L15" s="103"/>
      <c r="M15" s="149"/>
      <c r="N15" s="149"/>
      <c r="O15" s="149"/>
      <c r="P15" s="149"/>
      <c r="Q15" s="103"/>
      <c r="R15" s="149"/>
    </row>
    <row r="16" spans="1:18" ht="15.75" customHeight="1">
      <c r="A16" s="107"/>
      <c r="B16" s="107"/>
      <c r="C16" s="62" t="s">
        <v>14</v>
      </c>
      <c r="D16" s="62" t="s">
        <v>15</v>
      </c>
      <c r="E16" s="62" t="s">
        <v>16</v>
      </c>
      <c r="F16" s="63" t="s">
        <v>17</v>
      </c>
      <c r="G16" s="64" t="s">
        <v>18</v>
      </c>
      <c r="H16" s="62" t="s">
        <v>19</v>
      </c>
      <c r="I16" s="62" t="s">
        <v>20</v>
      </c>
      <c r="J16" s="62" t="s">
        <v>21</v>
      </c>
      <c r="K16" s="62" t="s">
        <v>22</v>
      </c>
      <c r="L16" s="64" t="s">
        <v>23</v>
      </c>
      <c r="M16" s="62" t="s">
        <v>24</v>
      </c>
      <c r="N16" s="62" t="s">
        <v>25</v>
      </c>
      <c r="O16" s="62" t="s">
        <v>26</v>
      </c>
      <c r="P16" s="62" t="s">
        <v>145</v>
      </c>
      <c r="Q16" s="64" t="s">
        <v>146</v>
      </c>
      <c r="R16" s="62" t="s">
        <v>151</v>
      </c>
    </row>
    <row r="17" spans="1:18" ht="15.75" customHeight="1">
      <c r="A17" s="152"/>
      <c r="B17" s="153" t="s">
        <v>101</v>
      </c>
      <c r="C17" s="154">
        <v>676</v>
      </c>
      <c r="D17" s="154">
        <v>675</v>
      </c>
      <c r="E17" s="154">
        <v>657</v>
      </c>
      <c r="F17" s="154">
        <v>629</v>
      </c>
      <c r="G17" s="97">
        <f>F17</f>
        <v>629</v>
      </c>
      <c r="H17" s="154">
        <v>624</v>
      </c>
      <c r="I17" s="154">
        <v>630</v>
      </c>
      <c r="J17" s="154">
        <v>616</v>
      </c>
      <c r="K17" s="154">
        <v>608</v>
      </c>
      <c r="L17" s="97">
        <f>K17</f>
        <v>608</v>
      </c>
      <c r="M17" s="154">
        <v>604</v>
      </c>
      <c r="N17" s="154">
        <v>591</v>
      </c>
      <c r="O17" s="154">
        <v>575</v>
      </c>
      <c r="P17" s="154">
        <v>562</v>
      </c>
      <c r="Q17" s="97">
        <v>562</v>
      </c>
      <c r="R17" s="154">
        <v>569</v>
      </c>
    </row>
    <row r="18" spans="1:18" ht="15.75" customHeight="1">
      <c r="A18" s="152"/>
      <c r="B18" s="153" t="s">
        <v>102</v>
      </c>
      <c r="C18" s="154">
        <v>326</v>
      </c>
      <c r="D18" s="154">
        <v>341</v>
      </c>
      <c r="E18" s="154">
        <v>349</v>
      </c>
      <c r="F18" s="154">
        <v>356</v>
      </c>
      <c r="G18" s="97">
        <f>F18</f>
        <v>356</v>
      </c>
      <c r="H18" s="154">
        <v>367</v>
      </c>
      <c r="I18" s="154">
        <v>381</v>
      </c>
      <c r="J18" s="154">
        <v>387</v>
      </c>
      <c r="K18" s="154">
        <v>385</v>
      </c>
      <c r="L18" s="97">
        <f>K18</f>
        <v>385</v>
      </c>
      <c r="M18" s="154">
        <v>390</v>
      </c>
      <c r="N18" s="154">
        <v>401</v>
      </c>
      <c r="O18" s="154">
        <v>403</v>
      </c>
      <c r="P18" s="96">
        <v>398</v>
      </c>
      <c r="Q18" s="97">
        <v>398</v>
      </c>
      <c r="R18" s="154">
        <v>395</v>
      </c>
    </row>
    <row r="19" spans="1:18" s="114" customFormat="1" ht="15.75" customHeight="1">
      <c r="A19" s="163"/>
      <c r="B19" s="164" t="s">
        <v>103</v>
      </c>
      <c r="C19" s="165">
        <f aca="true" t="shared" si="0" ref="C19:O19">SUM(C17:C18)</f>
        <v>1002</v>
      </c>
      <c r="D19" s="165">
        <f t="shared" si="0"/>
        <v>1016</v>
      </c>
      <c r="E19" s="165">
        <f t="shared" si="0"/>
        <v>1006</v>
      </c>
      <c r="F19" s="165">
        <f t="shared" si="0"/>
        <v>985</v>
      </c>
      <c r="G19" s="113">
        <f t="shared" si="0"/>
        <v>985</v>
      </c>
      <c r="H19" s="165">
        <f t="shared" si="0"/>
        <v>991</v>
      </c>
      <c r="I19" s="165">
        <f t="shared" si="0"/>
        <v>1011</v>
      </c>
      <c r="J19" s="165">
        <f t="shared" si="0"/>
        <v>1003</v>
      </c>
      <c r="K19" s="165">
        <f t="shared" si="0"/>
        <v>993</v>
      </c>
      <c r="L19" s="113">
        <f t="shared" si="0"/>
        <v>993</v>
      </c>
      <c r="M19" s="165">
        <f t="shared" si="0"/>
        <v>994</v>
      </c>
      <c r="N19" s="165">
        <f t="shared" si="0"/>
        <v>992</v>
      </c>
      <c r="O19" s="165">
        <f t="shared" si="0"/>
        <v>978</v>
      </c>
      <c r="P19" s="165">
        <v>960</v>
      </c>
      <c r="Q19" s="113">
        <v>960</v>
      </c>
      <c r="R19" s="165">
        <f>SUM(R17:R18)</f>
        <v>964</v>
      </c>
    </row>
    <row r="20" spans="2:18" ht="12.75">
      <c r="B20" s="60"/>
      <c r="C20" s="137"/>
      <c r="D20" s="60"/>
      <c r="E20" s="60"/>
      <c r="F20" s="60"/>
      <c r="G20" s="60"/>
      <c r="H20" s="60"/>
      <c r="I20" s="60"/>
      <c r="J20" s="60"/>
      <c r="K20" s="60"/>
      <c r="L20" s="60"/>
      <c r="M20" s="60"/>
      <c r="N20" s="60"/>
      <c r="O20" s="60"/>
      <c r="P20" s="60"/>
      <c r="R20" s="60"/>
    </row>
    <row r="21" spans="1:18" ht="12.75">
      <c r="A21" s="59"/>
      <c r="B21" s="59"/>
      <c r="C21" s="59"/>
      <c r="D21" s="59"/>
      <c r="E21" s="59"/>
      <c r="F21" s="59"/>
      <c r="G21" s="59"/>
      <c r="H21" s="59"/>
      <c r="I21" s="59"/>
      <c r="J21" s="59"/>
      <c r="K21" s="59"/>
      <c r="L21" s="59"/>
      <c r="M21" s="59"/>
      <c r="N21" s="59"/>
      <c r="P21" s="108"/>
      <c r="R21" s="59"/>
    </row>
    <row r="22" spans="1:18" ht="12.75">
      <c r="A22" s="59"/>
      <c r="B22" s="59"/>
      <c r="C22" s="59"/>
      <c r="D22" s="59"/>
      <c r="E22" s="59"/>
      <c r="F22" s="59"/>
      <c r="G22" s="59"/>
      <c r="H22" s="59"/>
      <c r="I22" s="59"/>
      <c r="J22" s="59"/>
      <c r="K22" s="59"/>
      <c r="L22" s="59"/>
      <c r="M22" s="59"/>
      <c r="N22" s="59"/>
      <c r="R22" s="59"/>
    </row>
    <row r="23" spans="1:18" ht="12.75">
      <c r="A23" s="59"/>
      <c r="B23" s="59"/>
      <c r="C23" s="59"/>
      <c r="D23" s="59"/>
      <c r="E23" s="59"/>
      <c r="F23" s="59"/>
      <c r="G23" s="59"/>
      <c r="H23" s="59"/>
      <c r="I23" s="59"/>
      <c r="J23" s="59"/>
      <c r="K23" s="59"/>
      <c r="L23" s="59"/>
      <c r="M23" s="59"/>
      <c r="N23" s="59"/>
      <c r="R23" s="59"/>
    </row>
    <row r="24" spans="1:18" ht="12.75">
      <c r="A24" s="59"/>
      <c r="B24" s="59"/>
      <c r="C24" s="59"/>
      <c r="D24" s="59"/>
      <c r="E24" s="59"/>
      <c r="F24" s="59"/>
      <c r="G24" s="59"/>
      <c r="H24" s="59"/>
      <c r="I24" s="59"/>
      <c r="J24" s="59"/>
      <c r="K24" s="59"/>
      <c r="L24" s="59"/>
      <c r="M24" s="59"/>
      <c r="N24" s="59"/>
      <c r="R24" s="59"/>
    </row>
    <row r="25" spans="1:18" ht="12.75">
      <c r="A25" s="59"/>
      <c r="B25" s="59"/>
      <c r="C25" s="59"/>
      <c r="D25" s="59"/>
      <c r="E25" s="59"/>
      <c r="F25" s="59"/>
      <c r="G25" s="59"/>
      <c r="H25" s="59"/>
      <c r="I25" s="59"/>
      <c r="J25" s="59"/>
      <c r="K25" s="59"/>
      <c r="L25" s="59"/>
      <c r="M25" s="59"/>
      <c r="N25" s="59"/>
      <c r="O25" s="59"/>
      <c r="R25" s="59"/>
    </row>
    <row r="26" spans="1:18" ht="12.75">
      <c r="A26" s="59"/>
      <c r="B26" s="59"/>
      <c r="C26" s="59"/>
      <c r="D26" s="59"/>
      <c r="E26" s="59"/>
      <c r="F26" s="59"/>
      <c r="G26" s="59"/>
      <c r="H26" s="59"/>
      <c r="I26" s="59"/>
      <c r="J26" s="59"/>
      <c r="K26" s="59"/>
      <c r="L26" s="59"/>
      <c r="M26" s="59"/>
      <c r="N26" s="59"/>
      <c r="O26" s="59"/>
      <c r="R26" s="59"/>
    </row>
    <row r="27" spans="1:18" ht="12.75">
      <c r="A27" s="59"/>
      <c r="B27" s="59"/>
      <c r="C27" s="59"/>
      <c r="D27" s="59"/>
      <c r="E27" s="59"/>
      <c r="F27" s="59"/>
      <c r="G27" s="59"/>
      <c r="H27" s="59"/>
      <c r="I27" s="59"/>
      <c r="J27" s="59"/>
      <c r="K27" s="59"/>
      <c r="L27" s="59"/>
      <c r="M27" s="59"/>
      <c r="N27" s="59"/>
      <c r="O27" s="59"/>
      <c r="R27" s="59"/>
    </row>
    <row r="28" spans="1:18" ht="12.75">
      <c r="A28" s="59"/>
      <c r="B28" s="59"/>
      <c r="C28" s="59"/>
      <c r="D28" s="59"/>
      <c r="E28" s="59"/>
      <c r="F28" s="59"/>
      <c r="G28" s="59"/>
      <c r="H28" s="59"/>
      <c r="I28" s="59"/>
      <c r="J28" s="59"/>
      <c r="K28" s="59"/>
      <c r="L28" s="59"/>
      <c r="M28" s="59"/>
      <c r="N28" s="59"/>
      <c r="O28" s="59"/>
      <c r="R28" s="59"/>
    </row>
    <row r="29" spans="1:18" ht="12.75">
      <c r="A29" s="59"/>
      <c r="B29" s="59"/>
      <c r="C29" s="59"/>
      <c r="D29" s="59"/>
      <c r="E29" s="59"/>
      <c r="F29" s="59"/>
      <c r="G29" s="59"/>
      <c r="H29" s="59"/>
      <c r="I29" s="59"/>
      <c r="J29" s="59"/>
      <c r="K29" s="59"/>
      <c r="L29" s="59"/>
      <c r="M29" s="59"/>
      <c r="N29" s="59"/>
      <c r="O29" s="59"/>
      <c r="R29" s="59"/>
    </row>
    <row r="30" spans="1:18" ht="12.75">
      <c r="A30" s="59"/>
      <c r="B30" s="59"/>
      <c r="C30" s="59"/>
      <c r="D30" s="59"/>
      <c r="E30" s="59"/>
      <c r="F30" s="59"/>
      <c r="G30" s="59"/>
      <c r="H30" s="59"/>
      <c r="I30" s="59"/>
      <c r="J30" s="59"/>
      <c r="K30" s="59"/>
      <c r="L30" s="59"/>
      <c r="M30" s="59"/>
      <c r="N30" s="59"/>
      <c r="O30" s="59"/>
      <c r="R30" s="59"/>
    </row>
    <row r="31" spans="1:18" ht="12.75">
      <c r="A31" s="59"/>
      <c r="B31" s="59"/>
      <c r="C31" s="59"/>
      <c r="D31" s="59"/>
      <c r="E31" s="59"/>
      <c r="F31" s="59"/>
      <c r="G31" s="59"/>
      <c r="H31" s="59"/>
      <c r="I31" s="59"/>
      <c r="J31" s="59"/>
      <c r="K31" s="59"/>
      <c r="L31" s="59"/>
      <c r="M31" s="59"/>
      <c r="N31" s="59"/>
      <c r="O31" s="59"/>
      <c r="R31" s="59"/>
    </row>
    <row r="32" spans="1:18" ht="12.75">
      <c r="A32" s="59"/>
      <c r="B32" s="59"/>
      <c r="C32" s="59"/>
      <c r="D32" s="59"/>
      <c r="E32" s="59"/>
      <c r="F32" s="59"/>
      <c r="G32" s="59"/>
      <c r="H32" s="59"/>
      <c r="I32" s="59"/>
      <c r="J32" s="59"/>
      <c r="K32" s="59"/>
      <c r="L32" s="59"/>
      <c r="M32" s="59"/>
      <c r="N32" s="59"/>
      <c r="O32" s="59"/>
      <c r="R32" s="59"/>
    </row>
    <row r="33" spans="1:18" ht="12.75">
      <c r="A33" s="59"/>
      <c r="B33" s="59"/>
      <c r="C33" s="59"/>
      <c r="D33" s="59"/>
      <c r="E33" s="59"/>
      <c r="F33" s="59"/>
      <c r="G33" s="59"/>
      <c r="H33" s="59"/>
      <c r="I33" s="59"/>
      <c r="J33" s="59"/>
      <c r="K33" s="59"/>
      <c r="L33" s="59"/>
      <c r="M33" s="59"/>
      <c r="N33" s="59"/>
      <c r="O33" s="59"/>
      <c r="R33" s="59"/>
    </row>
    <row r="34" spans="1:18" ht="12.75">
      <c r="A34" s="59"/>
      <c r="B34" s="59"/>
      <c r="C34" s="59"/>
      <c r="D34" s="59"/>
      <c r="E34" s="59"/>
      <c r="F34" s="59"/>
      <c r="G34" s="59"/>
      <c r="H34" s="59"/>
      <c r="I34" s="59"/>
      <c r="J34" s="59"/>
      <c r="K34" s="59"/>
      <c r="L34" s="59"/>
      <c r="M34" s="59"/>
      <c r="N34" s="59"/>
      <c r="O34" s="59"/>
      <c r="R34" s="59"/>
    </row>
    <row r="35" spans="1:18" ht="12.75">
      <c r="A35" s="59"/>
      <c r="B35" s="59"/>
      <c r="C35" s="59"/>
      <c r="D35" s="59"/>
      <c r="E35" s="59"/>
      <c r="F35" s="59"/>
      <c r="G35" s="59"/>
      <c r="H35" s="59"/>
      <c r="I35" s="59"/>
      <c r="J35" s="59"/>
      <c r="K35" s="59"/>
      <c r="L35" s="59"/>
      <c r="M35" s="59"/>
      <c r="N35" s="59"/>
      <c r="O35" s="59"/>
      <c r="R35" s="59"/>
    </row>
    <row r="36" spans="1:18" ht="12.75">
      <c r="A36" s="59"/>
      <c r="B36" s="59"/>
      <c r="C36" s="59"/>
      <c r="D36" s="59"/>
      <c r="E36" s="59"/>
      <c r="F36" s="59"/>
      <c r="G36" s="59"/>
      <c r="H36" s="59"/>
      <c r="I36" s="59"/>
      <c r="J36" s="59"/>
      <c r="K36" s="59"/>
      <c r="L36" s="59"/>
      <c r="M36" s="59"/>
      <c r="N36" s="59"/>
      <c r="O36" s="59"/>
      <c r="R36" s="59"/>
    </row>
    <row r="37" spans="1:18" ht="12.75">
      <c r="A37" s="59"/>
      <c r="B37" s="59"/>
      <c r="C37" s="59"/>
      <c r="D37" s="59"/>
      <c r="E37" s="59"/>
      <c r="F37" s="59"/>
      <c r="G37" s="59"/>
      <c r="H37" s="59"/>
      <c r="I37" s="59"/>
      <c r="J37" s="59"/>
      <c r="K37" s="59"/>
      <c r="L37" s="59"/>
      <c r="M37" s="59"/>
      <c r="N37" s="59"/>
      <c r="O37" s="59"/>
      <c r="R37" s="59"/>
    </row>
    <row r="38" spans="1:18" ht="12.75">
      <c r="A38" s="59"/>
      <c r="B38" s="59"/>
      <c r="C38" s="59"/>
      <c r="D38" s="59"/>
      <c r="E38" s="59"/>
      <c r="F38" s="59"/>
      <c r="G38" s="59"/>
      <c r="H38" s="59"/>
      <c r="I38" s="59"/>
      <c r="J38" s="59"/>
      <c r="K38" s="59"/>
      <c r="L38" s="59"/>
      <c r="M38" s="59"/>
      <c r="N38" s="59"/>
      <c r="O38" s="59"/>
      <c r="R38" s="59"/>
    </row>
    <row r="39" spans="1:18" ht="12.75">
      <c r="A39" s="59"/>
      <c r="B39" s="59"/>
      <c r="C39" s="59"/>
      <c r="D39" s="59"/>
      <c r="E39" s="59"/>
      <c r="F39" s="59"/>
      <c r="G39" s="59"/>
      <c r="H39" s="59"/>
      <c r="I39" s="59"/>
      <c r="J39" s="59"/>
      <c r="K39" s="59"/>
      <c r="L39" s="59"/>
      <c r="M39" s="59"/>
      <c r="N39" s="59"/>
      <c r="O39" s="59"/>
      <c r="R39" s="59"/>
    </row>
    <row r="40" spans="1:18" ht="12.75">
      <c r="A40" s="59"/>
      <c r="B40" s="59"/>
      <c r="C40" s="59"/>
      <c r="D40" s="59"/>
      <c r="E40" s="59"/>
      <c r="F40" s="59"/>
      <c r="G40" s="59"/>
      <c r="H40" s="59"/>
      <c r="I40" s="59"/>
      <c r="J40" s="59"/>
      <c r="K40" s="59"/>
      <c r="L40" s="59"/>
      <c r="M40" s="59"/>
      <c r="N40" s="59"/>
      <c r="O40" s="59"/>
      <c r="R40" s="59"/>
    </row>
    <row r="41" spans="1:18" ht="12.75">
      <c r="A41" s="59"/>
      <c r="B41" s="59"/>
      <c r="C41" s="59"/>
      <c r="D41" s="59"/>
      <c r="E41" s="59"/>
      <c r="F41" s="59"/>
      <c r="G41" s="59"/>
      <c r="H41" s="59"/>
      <c r="I41" s="59"/>
      <c r="J41" s="59"/>
      <c r="K41" s="59"/>
      <c r="L41" s="59"/>
      <c r="M41" s="59"/>
      <c r="N41" s="59"/>
      <c r="O41" s="59"/>
      <c r="P41" s="160"/>
      <c r="R41" s="59"/>
    </row>
    <row r="42" spans="1:18" ht="12.75">
      <c r="A42" s="59"/>
      <c r="B42" s="59"/>
      <c r="C42" s="59"/>
      <c r="D42" s="59"/>
      <c r="E42" s="59"/>
      <c r="F42" s="59"/>
      <c r="G42" s="59"/>
      <c r="H42" s="59"/>
      <c r="I42" s="59"/>
      <c r="J42" s="59"/>
      <c r="K42" s="59"/>
      <c r="L42" s="59"/>
      <c r="M42" s="59"/>
      <c r="N42" s="59"/>
      <c r="O42" s="59"/>
      <c r="P42" s="160"/>
      <c r="R42" s="59"/>
    </row>
    <row r="43" spans="1:18" ht="12.75">
      <c r="A43" s="59"/>
      <c r="B43" s="59"/>
      <c r="C43" s="59"/>
      <c r="D43" s="59"/>
      <c r="E43" s="59"/>
      <c r="F43" s="59"/>
      <c r="G43" s="59"/>
      <c r="H43" s="59"/>
      <c r="I43" s="59"/>
      <c r="J43" s="59"/>
      <c r="K43" s="59"/>
      <c r="L43" s="59"/>
      <c r="M43" s="59"/>
      <c r="N43" s="59"/>
      <c r="O43" s="59"/>
      <c r="R43" s="59"/>
    </row>
    <row r="44" spans="1:18" ht="12.75">
      <c r="A44" s="59"/>
      <c r="B44" s="59"/>
      <c r="C44" s="59"/>
      <c r="D44" s="59"/>
      <c r="E44" s="59"/>
      <c r="F44" s="59"/>
      <c r="G44" s="59"/>
      <c r="H44" s="59"/>
      <c r="I44" s="59"/>
      <c r="J44" s="59"/>
      <c r="K44" s="59"/>
      <c r="L44" s="59"/>
      <c r="M44" s="59"/>
      <c r="N44" s="59"/>
      <c r="O44" s="59"/>
      <c r="R44" s="59"/>
    </row>
    <row r="45" spans="1:18" ht="12.75">
      <c r="A45" s="59"/>
      <c r="B45" s="59"/>
      <c r="C45" s="59"/>
      <c r="D45" s="59"/>
      <c r="E45" s="59"/>
      <c r="F45" s="59"/>
      <c r="G45" s="59"/>
      <c r="H45" s="59"/>
      <c r="I45" s="59"/>
      <c r="J45" s="59"/>
      <c r="K45" s="59"/>
      <c r="L45" s="59"/>
      <c r="M45" s="59"/>
      <c r="N45" s="59"/>
      <c r="O45" s="59"/>
      <c r="R45" s="59"/>
    </row>
    <row r="46" spans="1:18" ht="12.75">
      <c r="A46" s="59"/>
      <c r="B46" s="59"/>
      <c r="C46" s="59"/>
      <c r="D46" s="59"/>
      <c r="E46" s="59"/>
      <c r="F46" s="59"/>
      <c r="G46" s="59"/>
      <c r="H46" s="59"/>
      <c r="I46" s="59"/>
      <c r="J46" s="59"/>
      <c r="K46" s="59"/>
      <c r="L46" s="59"/>
      <c r="M46" s="59"/>
      <c r="N46" s="59"/>
      <c r="O46" s="59"/>
      <c r="R46" s="59"/>
    </row>
    <row r="47" spans="1:18" ht="12.75">
      <c r="A47" s="59"/>
      <c r="B47" s="59"/>
      <c r="C47" s="59"/>
      <c r="D47" s="59"/>
      <c r="E47" s="59"/>
      <c r="F47" s="59"/>
      <c r="G47" s="59"/>
      <c r="H47" s="59"/>
      <c r="I47" s="59"/>
      <c r="J47" s="59"/>
      <c r="K47" s="59"/>
      <c r="L47" s="59"/>
      <c r="M47" s="59"/>
      <c r="N47" s="59"/>
      <c r="O47" s="59"/>
      <c r="R47" s="59"/>
    </row>
    <row r="48" spans="1:18" ht="12.75">
      <c r="A48" s="59"/>
      <c r="B48" s="59"/>
      <c r="C48" s="59"/>
      <c r="D48" s="59"/>
      <c r="E48" s="59"/>
      <c r="F48" s="59"/>
      <c r="G48" s="59"/>
      <c r="H48" s="59"/>
      <c r="I48" s="59"/>
      <c r="J48" s="59"/>
      <c r="K48" s="59"/>
      <c r="L48" s="59"/>
      <c r="M48" s="59"/>
      <c r="N48" s="59"/>
      <c r="O48" s="59"/>
      <c r="R48" s="59"/>
    </row>
    <row r="49" spans="1:18" ht="12.75">
      <c r="A49" s="59"/>
      <c r="B49" s="59"/>
      <c r="C49" s="59"/>
      <c r="D49" s="59"/>
      <c r="E49" s="59"/>
      <c r="F49" s="59"/>
      <c r="G49" s="59"/>
      <c r="H49" s="59"/>
      <c r="I49" s="59"/>
      <c r="J49" s="59"/>
      <c r="K49" s="59"/>
      <c r="L49" s="59"/>
      <c r="M49" s="59"/>
      <c r="N49" s="59"/>
      <c r="O49" s="59"/>
      <c r="R49" s="59"/>
    </row>
    <row r="50" spans="1:18" ht="12.75">
      <c r="A50" s="59"/>
      <c r="B50" s="59"/>
      <c r="C50" s="59"/>
      <c r="D50" s="59"/>
      <c r="E50" s="59"/>
      <c r="F50" s="59"/>
      <c r="G50" s="59"/>
      <c r="H50" s="59"/>
      <c r="I50" s="59"/>
      <c r="J50" s="59"/>
      <c r="K50" s="59"/>
      <c r="L50" s="59"/>
      <c r="M50" s="59"/>
      <c r="N50" s="59"/>
      <c r="O50" s="59"/>
      <c r="R50" s="59"/>
    </row>
    <row r="51" spans="1:18" ht="12.75">
      <c r="A51" s="59"/>
      <c r="B51" s="59"/>
      <c r="C51" s="59"/>
      <c r="D51" s="59"/>
      <c r="E51" s="59"/>
      <c r="F51" s="59"/>
      <c r="G51" s="59"/>
      <c r="H51" s="59"/>
      <c r="I51" s="59"/>
      <c r="J51" s="59"/>
      <c r="K51" s="59"/>
      <c r="L51" s="59"/>
      <c r="M51" s="59"/>
      <c r="N51" s="59"/>
      <c r="O51" s="59"/>
      <c r="R51" s="59"/>
    </row>
    <row r="52" spans="1:18" ht="12.75">
      <c r="A52" s="59"/>
      <c r="B52" s="59"/>
      <c r="C52" s="59"/>
      <c r="D52" s="59"/>
      <c r="E52" s="59"/>
      <c r="F52" s="59"/>
      <c r="G52" s="59"/>
      <c r="H52" s="59"/>
      <c r="I52" s="59"/>
      <c r="J52" s="59"/>
      <c r="K52" s="59"/>
      <c r="L52" s="59"/>
      <c r="M52" s="59"/>
      <c r="N52" s="59"/>
      <c r="O52" s="59"/>
      <c r="R52" s="59"/>
    </row>
    <row r="53" spans="1:18" ht="12.75">
      <c r="A53" s="59"/>
      <c r="B53" s="59"/>
      <c r="C53" s="59"/>
      <c r="D53" s="59"/>
      <c r="E53" s="59"/>
      <c r="F53" s="59"/>
      <c r="G53" s="59"/>
      <c r="H53" s="59"/>
      <c r="I53" s="59"/>
      <c r="J53" s="59"/>
      <c r="K53" s="59"/>
      <c r="L53" s="59"/>
      <c r="M53" s="59"/>
      <c r="N53" s="59"/>
      <c r="O53" s="59"/>
      <c r="R53" s="59"/>
    </row>
    <row r="54" spans="1:18" ht="12.75">
      <c r="A54" s="59"/>
      <c r="B54" s="59"/>
      <c r="C54" s="59"/>
      <c r="D54" s="59"/>
      <c r="E54" s="59"/>
      <c r="F54" s="59"/>
      <c r="G54" s="59"/>
      <c r="H54" s="59"/>
      <c r="I54" s="59"/>
      <c r="J54" s="59"/>
      <c r="K54" s="59"/>
      <c r="L54" s="59"/>
      <c r="M54" s="59"/>
      <c r="N54" s="59"/>
      <c r="O54" s="59"/>
      <c r="R54" s="59"/>
    </row>
    <row r="55" spans="1:18" ht="12.75">
      <c r="A55" s="59"/>
      <c r="B55" s="59"/>
      <c r="C55" s="59"/>
      <c r="D55" s="59"/>
      <c r="E55" s="59"/>
      <c r="F55" s="59"/>
      <c r="G55" s="59"/>
      <c r="H55" s="59"/>
      <c r="I55" s="59"/>
      <c r="J55" s="59"/>
      <c r="K55" s="59"/>
      <c r="L55" s="59"/>
      <c r="M55" s="59"/>
      <c r="N55" s="59"/>
      <c r="O55" s="59"/>
      <c r="R55" s="59"/>
    </row>
    <row r="56" spans="1:18" ht="12.75">
      <c r="A56" s="59"/>
      <c r="B56" s="59"/>
      <c r="C56" s="59"/>
      <c r="D56" s="59"/>
      <c r="E56" s="59"/>
      <c r="F56" s="59"/>
      <c r="G56" s="59"/>
      <c r="H56" s="59"/>
      <c r="I56" s="59"/>
      <c r="J56" s="59"/>
      <c r="K56" s="59"/>
      <c r="L56" s="59"/>
      <c r="M56" s="59"/>
      <c r="N56" s="59"/>
      <c r="O56" s="59"/>
      <c r="R56" s="59"/>
    </row>
    <row r="57" spans="1:18" ht="12.75">
      <c r="A57" s="59"/>
      <c r="B57" s="59"/>
      <c r="C57" s="59"/>
      <c r="D57" s="59"/>
      <c r="E57" s="59"/>
      <c r="F57" s="59"/>
      <c r="G57" s="59"/>
      <c r="H57" s="59"/>
      <c r="I57" s="59"/>
      <c r="J57" s="59"/>
      <c r="K57" s="59"/>
      <c r="L57" s="59"/>
      <c r="M57" s="59"/>
      <c r="N57" s="59"/>
      <c r="O57" s="59"/>
      <c r="R57" s="59"/>
    </row>
    <row r="58" spans="1:18" ht="12.75">
      <c r="A58" s="59"/>
      <c r="B58" s="59"/>
      <c r="C58" s="59"/>
      <c r="D58" s="59"/>
      <c r="E58" s="59"/>
      <c r="F58" s="59"/>
      <c r="G58" s="59"/>
      <c r="H58" s="59"/>
      <c r="I58" s="59"/>
      <c r="J58" s="59"/>
      <c r="K58" s="59"/>
      <c r="L58" s="59"/>
      <c r="M58" s="59"/>
      <c r="N58" s="59"/>
      <c r="O58" s="59"/>
      <c r="R58" s="59"/>
    </row>
    <row r="59" spans="1:18" ht="12.75">
      <c r="A59" s="59"/>
      <c r="B59" s="59"/>
      <c r="C59" s="59"/>
      <c r="D59" s="59"/>
      <c r="E59" s="59"/>
      <c r="F59" s="59"/>
      <c r="G59" s="59"/>
      <c r="H59" s="59"/>
      <c r="I59" s="59"/>
      <c r="J59" s="59"/>
      <c r="K59" s="59"/>
      <c r="L59" s="59"/>
      <c r="M59" s="59"/>
      <c r="N59" s="59"/>
      <c r="O59" s="59"/>
      <c r="R59" s="59"/>
    </row>
    <row r="60" spans="1:18" ht="12.75">
      <c r="A60" s="59"/>
      <c r="B60" s="59"/>
      <c r="C60" s="59"/>
      <c r="D60" s="59"/>
      <c r="E60" s="59"/>
      <c r="F60" s="59"/>
      <c r="G60" s="59"/>
      <c r="H60" s="59"/>
      <c r="I60" s="59"/>
      <c r="J60" s="59"/>
      <c r="K60" s="59"/>
      <c r="L60" s="59"/>
      <c r="M60" s="59"/>
      <c r="N60" s="59"/>
      <c r="O60" s="59"/>
      <c r="R60" s="59"/>
    </row>
    <row r="61" spans="1:18" ht="12.75">
      <c r="A61" s="59"/>
      <c r="B61" s="59"/>
      <c r="C61" s="59"/>
      <c r="D61" s="59"/>
      <c r="E61" s="59"/>
      <c r="F61" s="59"/>
      <c r="G61" s="59"/>
      <c r="H61" s="59"/>
      <c r="I61" s="59"/>
      <c r="J61" s="59"/>
      <c r="K61" s="59"/>
      <c r="L61" s="59"/>
      <c r="M61" s="59"/>
      <c r="N61" s="59"/>
      <c r="O61" s="59"/>
      <c r="R61" s="59"/>
    </row>
    <row r="62" spans="1:18" ht="12.75">
      <c r="A62" s="59"/>
      <c r="B62" s="59"/>
      <c r="C62" s="59"/>
      <c r="D62" s="59"/>
      <c r="E62" s="59"/>
      <c r="F62" s="59"/>
      <c r="G62" s="59"/>
      <c r="H62" s="59"/>
      <c r="I62" s="59"/>
      <c r="J62" s="59"/>
      <c r="K62" s="59"/>
      <c r="L62" s="59"/>
      <c r="M62" s="59"/>
      <c r="N62" s="59"/>
      <c r="O62" s="59"/>
      <c r="R62" s="59"/>
    </row>
    <row r="63" spans="1:18" ht="12.75">
      <c r="A63" s="59"/>
      <c r="B63" s="59"/>
      <c r="C63" s="59"/>
      <c r="D63" s="59"/>
      <c r="E63" s="59"/>
      <c r="F63" s="59"/>
      <c r="G63" s="59"/>
      <c r="H63" s="59"/>
      <c r="I63" s="59"/>
      <c r="J63" s="59"/>
      <c r="K63" s="59"/>
      <c r="L63" s="59"/>
      <c r="M63" s="59"/>
      <c r="N63" s="59"/>
      <c r="O63" s="59"/>
      <c r="R63" s="59"/>
    </row>
    <row r="64" spans="1:18" ht="12.75">
      <c r="A64" s="59"/>
      <c r="B64" s="59"/>
      <c r="C64" s="59"/>
      <c r="D64" s="59"/>
      <c r="E64" s="59"/>
      <c r="F64" s="59"/>
      <c r="G64" s="59"/>
      <c r="H64" s="59"/>
      <c r="I64" s="59"/>
      <c r="J64" s="59"/>
      <c r="K64" s="59"/>
      <c r="L64" s="59"/>
      <c r="M64" s="59"/>
      <c r="N64" s="59"/>
      <c r="O64" s="59"/>
      <c r="R64" s="59"/>
    </row>
    <row r="65" spans="1:18" ht="12.75">
      <c r="A65" s="59"/>
      <c r="B65" s="59"/>
      <c r="C65" s="59"/>
      <c r="D65" s="59"/>
      <c r="E65" s="59"/>
      <c r="F65" s="59"/>
      <c r="G65" s="59"/>
      <c r="H65" s="59"/>
      <c r="I65" s="59"/>
      <c r="J65" s="59"/>
      <c r="K65" s="59"/>
      <c r="L65" s="59"/>
      <c r="M65" s="59"/>
      <c r="N65" s="59"/>
      <c r="O65" s="59"/>
      <c r="R65" s="59"/>
    </row>
    <row r="66" spans="1:18" ht="12.75">
      <c r="A66" s="59"/>
      <c r="B66" s="59"/>
      <c r="C66" s="59"/>
      <c r="D66" s="59"/>
      <c r="E66" s="59"/>
      <c r="F66" s="59"/>
      <c r="G66" s="59"/>
      <c r="H66" s="59"/>
      <c r="I66" s="59"/>
      <c r="J66" s="59"/>
      <c r="K66" s="59"/>
      <c r="L66" s="59"/>
      <c r="M66" s="59"/>
      <c r="N66" s="59"/>
      <c r="O66" s="59"/>
      <c r="R66" s="59"/>
    </row>
    <row r="67" spans="1:18" ht="12.75">
      <c r="A67" s="59"/>
      <c r="B67" s="59"/>
      <c r="C67" s="59"/>
      <c r="D67" s="59"/>
      <c r="E67" s="59"/>
      <c r="F67" s="59"/>
      <c r="G67" s="59"/>
      <c r="H67" s="59"/>
      <c r="I67" s="59"/>
      <c r="J67" s="59"/>
      <c r="K67" s="59"/>
      <c r="L67" s="59"/>
      <c r="M67" s="59"/>
      <c r="N67" s="59"/>
      <c r="O67" s="59"/>
      <c r="R67" s="59"/>
    </row>
    <row r="68" spans="1:18" ht="12.75">
      <c r="A68" s="59"/>
      <c r="B68" s="59"/>
      <c r="C68" s="59"/>
      <c r="D68" s="59"/>
      <c r="E68" s="59"/>
      <c r="F68" s="59"/>
      <c r="G68" s="59"/>
      <c r="H68" s="59"/>
      <c r="I68" s="59"/>
      <c r="J68" s="59"/>
      <c r="K68" s="59"/>
      <c r="L68" s="59"/>
      <c r="M68" s="59"/>
      <c r="N68" s="59"/>
      <c r="O68" s="59"/>
      <c r="R68" s="59"/>
    </row>
    <row r="69" spans="1:18" ht="12.75">
      <c r="A69" s="59"/>
      <c r="B69" s="59"/>
      <c r="C69" s="59"/>
      <c r="D69" s="59"/>
      <c r="E69" s="59"/>
      <c r="F69" s="59"/>
      <c r="G69" s="59"/>
      <c r="H69" s="59"/>
      <c r="I69" s="59"/>
      <c r="J69" s="59"/>
      <c r="K69" s="59"/>
      <c r="L69" s="59"/>
      <c r="M69" s="59"/>
      <c r="N69" s="59"/>
      <c r="O69" s="59"/>
      <c r="R69" s="59"/>
    </row>
    <row r="70" spans="1:18" ht="12.75">
      <c r="A70" s="59"/>
      <c r="B70" s="59"/>
      <c r="C70" s="59"/>
      <c r="D70" s="59"/>
      <c r="E70" s="59"/>
      <c r="F70" s="59"/>
      <c r="G70" s="59"/>
      <c r="H70" s="59"/>
      <c r="I70" s="59"/>
      <c r="J70" s="59"/>
      <c r="K70" s="59"/>
      <c r="L70" s="59"/>
      <c r="M70" s="59"/>
      <c r="N70" s="59"/>
      <c r="O70" s="59"/>
      <c r="R70" s="59"/>
    </row>
    <row r="71" spans="1:18" ht="12.75">
      <c r="A71" s="59"/>
      <c r="B71" s="59"/>
      <c r="C71" s="59"/>
      <c r="D71" s="59"/>
      <c r="E71" s="59"/>
      <c r="F71" s="59"/>
      <c r="G71" s="59"/>
      <c r="H71" s="59"/>
      <c r="I71" s="59"/>
      <c r="J71" s="59"/>
      <c r="K71" s="59"/>
      <c r="L71" s="59"/>
      <c r="M71" s="59"/>
      <c r="N71" s="59"/>
      <c r="O71" s="59"/>
      <c r="R71" s="59"/>
    </row>
    <row r="72" spans="1:18" ht="12.75">
      <c r="A72" s="59"/>
      <c r="B72" s="59"/>
      <c r="C72" s="59"/>
      <c r="D72" s="59"/>
      <c r="E72" s="59"/>
      <c r="F72" s="59"/>
      <c r="G72" s="59"/>
      <c r="H72" s="59"/>
      <c r="I72" s="59"/>
      <c r="J72" s="59"/>
      <c r="K72" s="59"/>
      <c r="L72" s="59"/>
      <c r="M72" s="59"/>
      <c r="N72" s="59"/>
      <c r="O72" s="59"/>
      <c r="R72" s="59"/>
    </row>
    <row r="73" spans="1:18" ht="12.75">
      <c r="A73" s="59"/>
      <c r="B73" s="59"/>
      <c r="C73" s="59"/>
      <c r="D73" s="59"/>
      <c r="E73" s="59"/>
      <c r="F73" s="59"/>
      <c r="G73" s="59"/>
      <c r="H73" s="59"/>
      <c r="I73" s="59"/>
      <c r="J73" s="59"/>
      <c r="K73" s="59"/>
      <c r="L73" s="59"/>
      <c r="M73" s="59"/>
      <c r="N73" s="59"/>
      <c r="O73" s="59"/>
      <c r="R73" s="59"/>
    </row>
    <row r="74" spans="1:18" ht="12.75">
      <c r="A74" s="59"/>
      <c r="B74" s="59"/>
      <c r="C74" s="59"/>
      <c r="D74" s="59"/>
      <c r="E74" s="59"/>
      <c r="F74" s="59"/>
      <c r="G74" s="59"/>
      <c r="H74" s="59"/>
      <c r="I74" s="59"/>
      <c r="J74" s="59"/>
      <c r="K74" s="59"/>
      <c r="L74" s="59"/>
      <c r="M74" s="59"/>
      <c r="N74" s="59"/>
      <c r="O74" s="59"/>
      <c r="R74" s="59"/>
    </row>
    <row r="75" spans="1:18" ht="12.75">
      <c r="A75" s="59"/>
      <c r="B75" s="59"/>
      <c r="C75" s="59"/>
      <c r="D75" s="59"/>
      <c r="E75" s="59"/>
      <c r="F75" s="59"/>
      <c r="G75" s="59"/>
      <c r="H75" s="59"/>
      <c r="I75" s="59"/>
      <c r="J75" s="59"/>
      <c r="K75" s="59"/>
      <c r="L75" s="59"/>
      <c r="M75" s="59"/>
      <c r="N75" s="59"/>
      <c r="O75" s="59"/>
      <c r="R75" s="59"/>
    </row>
    <row r="76" spans="1:18" ht="12.75">
      <c r="A76" s="59"/>
      <c r="B76" s="59"/>
      <c r="C76" s="59"/>
      <c r="D76" s="59"/>
      <c r="E76" s="59"/>
      <c r="F76" s="59"/>
      <c r="G76" s="59"/>
      <c r="H76" s="59"/>
      <c r="I76" s="59"/>
      <c r="J76" s="59"/>
      <c r="K76" s="59"/>
      <c r="L76" s="59"/>
      <c r="M76" s="59"/>
      <c r="N76" s="59"/>
      <c r="O76" s="59"/>
      <c r="R76" s="59"/>
    </row>
    <row r="77" spans="1:18" ht="12.75">
      <c r="A77" s="59"/>
      <c r="B77" s="59"/>
      <c r="C77" s="59"/>
      <c r="D77" s="59"/>
      <c r="E77" s="59"/>
      <c r="F77" s="59"/>
      <c r="G77" s="59"/>
      <c r="H77" s="59"/>
      <c r="I77" s="59"/>
      <c r="J77" s="59"/>
      <c r="K77" s="59"/>
      <c r="L77" s="59"/>
      <c r="M77" s="59"/>
      <c r="N77" s="59"/>
      <c r="O77" s="59"/>
      <c r="R77" s="59"/>
    </row>
    <row r="78" spans="1:18" ht="12.75">
      <c r="A78" s="59"/>
      <c r="B78" s="59"/>
      <c r="C78" s="59"/>
      <c r="D78" s="59"/>
      <c r="E78" s="59"/>
      <c r="F78" s="59"/>
      <c r="G78" s="59"/>
      <c r="H78" s="59"/>
      <c r="I78" s="59"/>
      <c r="J78" s="59"/>
      <c r="K78" s="59"/>
      <c r="L78" s="59"/>
      <c r="M78" s="59"/>
      <c r="N78" s="59"/>
      <c r="O78" s="59"/>
      <c r="R78" s="59"/>
    </row>
    <row r="79" spans="1:18" ht="12.75">
      <c r="A79" s="59"/>
      <c r="B79" s="59"/>
      <c r="C79" s="59"/>
      <c r="D79" s="59"/>
      <c r="E79" s="59"/>
      <c r="F79" s="59"/>
      <c r="G79" s="59"/>
      <c r="H79" s="59"/>
      <c r="I79" s="59"/>
      <c r="J79" s="59"/>
      <c r="K79" s="59"/>
      <c r="L79" s="59"/>
      <c r="M79" s="59"/>
      <c r="N79" s="59"/>
      <c r="O79" s="59"/>
      <c r="R79" s="59"/>
    </row>
    <row r="80" spans="1:18" ht="12.75">
      <c r="A80" s="59"/>
      <c r="B80" s="59"/>
      <c r="C80" s="59"/>
      <c r="D80" s="59"/>
      <c r="E80" s="59"/>
      <c r="F80" s="59"/>
      <c r="G80" s="59"/>
      <c r="H80" s="59"/>
      <c r="I80" s="59"/>
      <c r="J80" s="59"/>
      <c r="K80" s="59"/>
      <c r="L80" s="59"/>
      <c r="M80" s="59"/>
      <c r="N80" s="59"/>
      <c r="O80" s="59"/>
      <c r="R80" s="59"/>
    </row>
    <row r="81" spans="1:18" ht="12.75">
      <c r="A81" s="59"/>
      <c r="B81" s="59"/>
      <c r="C81" s="59"/>
      <c r="D81" s="59"/>
      <c r="E81" s="59"/>
      <c r="F81" s="59"/>
      <c r="G81" s="59"/>
      <c r="H81" s="59"/>
      <c r="I81" s="59"/>
      <c r="J81" s="59"/>
      <c r="K81" s="59"/>
      <c r="L81" s="59"/>
      <c r="M81" s="59"/>
      <c r="N81" s="59"/>
      <c r="O81" s="59"/>
      <c r="R81" s="59"/>
    </row>
    <row r="82" spans="1:18" ht="12.75">
      <c r="A82" s="59"/>
      <c r="B82" s="59"/>
      <c r="C82" s="59"/>
      <c r="D82" s="59"/>
      <c r="E82" s="59"/>
      <c r="F82" s="59"/>
      <c r="G82" s="59"/>
      <c r="H82" s="59"/>
      <c r="I82" s="59"/>
      <c r="J82" s="59"/>
      <c r="K82" s="59"/>
      <c r="L82" s="59"/>
      <c r="M82" s="59"/>
      <c r="N82" s="59"/>
      <c r="O82" s="59"/>
      <c r="R82" s="59"/>
    </row>
    <row r="83" spans="1:18" ht="12.75">
      <c r="A83" s="59"/>
      <c r="B83" s="59"/>
      <c r="C83" s="59"/>
      <c r="D83" s="59"/>
      <c r="E83" s="59"/>
      <c r="F83" s="59"/>
      <c r="G83" s="59"/>
      <c r="H83" s="59"/>
      <c r="I83" s="59"/>
      <c r="J83" s="59"/>
      <c r="K83" s="59"/>
      <c r="L83" s="59"/>
      <c r="M83" s="59"/>
      <c r="N83" s="59"/>
      <c r="O83" s="59"/>
      <c r="R83" s="59"/>
    </row>
    <row r="84" spans="1:18" ht="12.75">
      <c r="A84" s="59"/>
      <c r="B84" s="59"/>
      <c r="C84" s="59"/>
      <c r="D84" s="59"/>
      <c r="E84" s="59"/>
      <c r="F84" s="59"/>
      <c r="G84" s="59"/>
      <c r="H84" s="59"/>
      <c r="I84" s="59"/>
      <c r="J84" s="59"/>
      <c r="K84" s="59"/>
      <c r="L84" s="59"/>
      <c r="M84" s="59"/>
      <c r="N84" s="59"/>
      <c r="O84" s="59"/>
      <c r="R84" s="59"/>
    </row>
    <row r="85" spans="1:18" s="160" customFormat="1" ht="12.75">
      <c r="A85" s="59"/>
      <c r="B85" s="59"/>
      <c r="C85" s="59"/>
      <c r="D85" s="59"/>
      <c r="E85" s="59"/>
      <c r="F85" s="59"/>
      <c r="G85" s="59"/>
      <c r="H85" s="59"/>
      <c r="I85" s="59"/>
      <c r="J85" s="59"/>
      <c r="K85" s="59"/>
      <c r="L85" s="59"/>
      <c r="M85" s="59"/>
      <c r="N85" s="59"/>
      <c r="O85" s="59"/>
      <c r="P85" s="75"/>
      <c r="R85" s="59"/>
    </row>
    <row r="86" spans="1:18" s="160" customFormat="1" ht="12.75">
      <c r="A86" s="59"/>
      <c r="B86" s="59"/>
      <c r="C86" s="59"/>
      <c r="D86" s="59"/>
      <c r="E86" s="59"/>
      <c r="F86" s="59"/>
      <c r="G86" s="59"/>
      <c r="H86" s="59"/>
      <c r="I86" s="59"/>
      <c r="J86" s="59"/>
      <c r="K86" s="59"/>
      <c r="L86" s="59"/>
      <c r="M86" s="59"/>
      <c r="N86" s="59"/>
      <c r="O86" s="59"/>
      <c r="P86" s="75"/>
      <c r="R86" s="59"/>
    </row>
    <row r="87" spans="1:18" ht="12.75">
      <c r="A87" s="59"/>
      <c r="B87" s="59"/>
      <c r="C87" s="59"/>
      <c r="D87" s="59"/>
      <c r="E87" s="59"/>
      <c r="F87" s="59"/>
      <c r="G87" s="59"/>
      <c r="H87" s="59"/>
      <c r="I87" s="59"/>
      <c r="J87" s="59"/>
      <c r="K87" s="59"/>
      <c r="L87" s="59"/>
      <c r="M87" s="59"/>
      <c r="N87" s="59"/>
      <c r="O87" s="59"/>
      <c r="R87" s="59"/>
    </row>
    <row r="88" spans="1:18" ht="12.75">
      <c r="A88" s="59"/>
      <c r="B88" s="59"/>
      <c r="C88" s="59"/>
      <c r="D88" s="59"/>
      <c r="E88" s="59"/>
      <c r="F88" s="59"/>
      <c r="G88" s="59"/>
      <c r="H88" s="59"/>
      <c r="I88" s="59"/>
      <c r="J88" s="59"/>
      <c r="K88" s="59"/>
      <c r="L88" s="59"/>
      <c r="M88" s="59"/>
      <c r="N88" s="59"/>
      <c r="O88" s="59"/>
      <c r="R88" s="59"/>
    </row>
    <row r="89" spans="1:18" ht="12.75">
      <c r="A89" s="59"/>
      <c r="B89" s="59"/>
      <c r="C89" s="59"/>
      <c r="D89" s="59"/>
      <c r="E89" s="59"/>
      <c r="F89" s="59"/>
      <c r="G89" s="59"/>
      <c r="H89" s="59"/>
      <c r="I89" s="59"/>
      <c r="J89" s="59"/>
      <c r="K89" s="59"/>
      <c r="L89" s="59"/>
      <c r="M89" s="59"/>
      <c r="N89" s="59"/>
      <c r="O89" s="59"/>
      <c r="R89" s="59"/>
    </row>
    <row r="90" spans="1:18" ht="12.75">
      <c r="A90" s="59"/>
      <c r="B90" s="59"/>
      <c r="C90" s="59"/>
      <c r="D90" s="59"/>
      <c r="E90" s="59"/>
      <c r="F90" s="59"/>
      <c r="G90" s="59"/>
      <c r="H90" s="59"/>
      <c r="I90" s="59"/>
      <c r="J90" s="59"/>
      <c r="K90" s="59"/>
      <c r="L90" s="59"/>
      <c r="M90" s="59"/>
      <c r="N90" s="59"/>
      <c r="O90" s="59"/>
      <c r="R90" s="59"/>
    </row>
    <row r="91" spans="1:18" ht="12.75">
      <c r="A91" s="59"/>
      <c r="B91" s="59"/>
      <c r="C91" s="59"/>
      <c r="D91" s="59"/>
      <c r="E91" s="59"/>
      <c r="F91" s="59"/>
      <c r="G91" s="59"/>
      <c r="H91" s="59"/>
      <c r="I91" s="59"/>
      <c r="J91" s="59"/>
      <c r="K91" s="59"/>
      <c r="L91" s="59"/>
      <c r="M91" s="59"/>
      <c r="N91" s="59"/>
      <c r="O91" s="59"/>
      <c r="R91" s="59"/>
    </row>
    <row r="92" spans="1:18" ht="12.75">
      <c r="A92" s="59"/>
      <c r="B92" s="59"/>
      <c r="C92" s="59"/>
      <c r="D92" s="59"/>
      <c r="E92" s="59"/>
      <c r="F92" s="59"/>
      <c r="G92" s="59"/>
      <c r="H92" s="59"/>
      <c r="I92" s="59"/>
      <c r="J92" s="59"/>
      <c r="K92" s="59"/>
      <c r="L92" s="59"/>
      <c r="M92" s="59"/>
      <c r="N92" s="59"/>
      <c r="O92" s="59"/>
      <c r="R92" s="59"/>
    </row>
    <row r="93" spans="1:18" ht="12.75">
      <c r="A93" s="59"/>
      <c r="B93" s="59"/>
      <c r="C93" s="59"/>
      <c r="D93" s="59"/>
      <c r="E93" s="59"/>
      <c r="F93" s="59"/>
      <c r="G93" s="59"/>
      <c r="H93" s="59"/>
      <c r="I93" s="59"/>
      <c r="J93" s="59"/>
      <c r="K93" s="59"/>
      <c r="L93" s="59"/>
      <c r="M93" s="59"/>
      <c r="N93" s="59"/>
      <c r="O93" s="59"/>
      <c r="R93" s="59"/>
    </row>
    <row r="94" spans="1:18" ht="12.75">
      <c r="A94" s="59"/>
      <c r="B94" s="59"/>
      <c r="C94" s="59"/>
      <c r="D94" s="59"/>
      <c r="E94" s="59"/>
      <c r="F94" s="59"/>
      <c r="G94" s="59"/>
      <c r="H94" s="59"/>
      <c r="I94" s="59"/>
      <c r="J94" s="59"/>
      <c r="K94" s="59"/>
      <c r="L94" s="59"/>
      <c r="M94" s="59"/>
      <c r="N94" s="59"/>
      <c r="O94" s="59"/>
      <c r="R94" s="59"/>
    </row>
    <row r="95" spans="1:18" ht="12.75">
      <c r="A95" s="59"/>
      <c r="B95" s="59"/>
      <c r="C95" s="59"/>
      <c r="D95" s="59"/>
      <c r="E95" s="59"/>
      <c r="F95" s="59"/>
      <c r="G95" s="59"/>
      <c r="H95" s="59"/>
      <c r="I95" s="59"/>
      <c r="J95" s="59"/>
      <c r="K95" s="59"/>
      <c r="L95" s="59"/>
      <c r="M95" s="59"/>
      <c r="N95" s="59"/>
      <c r="O95" s="59"/>
      <c r="R95" s="59"/>
    </row>
    <row r="96" spans="1:18" ht="12.75">
      <c r="A96" s="59"/>
      <c r="B96" s="59"/>
      <c r="C96" s="59"/>
      <c r="D96" s="59"/>
      <c r="E96" s="59"/>
      <c r="F96" s="59"/>
      <c r="G96" s="59"/>
      <c r="H96" s="59"/>
      <c r="I96" s="59"/>
      <c r="J96" s="59"/>
      <c r="K96" s="59"/>
      <c r="L96" s="59"/>
      <c r="M96" s="59"/>
      <c r="N96" s="59"/>
      <c r="O96" s="59"/>
      <c r="R96" s="59"/>
    </row>
    <row r="97" spans="1:18" ht="12.75">
      <c r="A97" s="59"/>
      <c r="B97" s="59"/>
      <c r="C97" s="59"/>
      <c r="D97" s="59"/>
      <c r="E97" s="59"/>
      <c r="F97" s="59"/>
      <c r="G97" s="59"/>
      <c r="H97" s="59"/>
      <c r="I97" s="59"/>
      <c r="J97" s="59"/>
      <c r="K97" s="59"/>
      <c r="L97" s="59"/>
      <c r="M97" s="59"/>
      <c r="N97" s="59"/>
      <c r="O97" s="59"/>
      <c r="R97" s="59"/>
    </row>
    <row r="98" spans="1:18" ht="12.75">
      <c r="A98" s="59"/>
      <c r="B98" s="59"/>
      <c r="C98" s="59"/>
      <c r="D98" s="59"/>
      <c r="E98" s="59"/>
      <c r="F98" s="59"/>
      <c r="G98" s="59"/>
      <c r="H98" s="59"/>
      <c r="I98" s="59"/>
      <c r="J98" s="59"/>
      <c r="K98" s="59"/>
      <c r="L98" s="59"/>
      <c r="M98" s="59"/>
      <c r="N98" s="59"/>
      <c r="O98" s="59"/>
      <c r="R98" s="59"/>
    </row>
    <row r="99" spans="1:18" ht="12.75">
      <c r="A99" s="59"/>
      <c r="B99" s="59"/>
      <c r="C99" s="59"/>
      <c r="D99" s="59"/>
      <c r="E99" s="59"/>
      <c r="F99" s="59"/>
      <c r="G99" s="59"/>
      <c r="H99" s="59"/>
      <c r="I99" s="59"/>
      <c r="J99" s="59"/>
      <c r="K99" s="59"/>
      <c r="L99" s="59"/>
      <c r="M99" s="59"/>
      <c r="N99" s="59"/>
      <c r="O99" s="59"/>
      <c r="R99" s="59"/>
    </row>
    <row r="100" spans="1:18" ht="12.75">
      <c r="A100" s="59"/>
      <c r="B100" s="59"/>
      <c r="C100" s="59"/>
      <c r="D100" s="59"/>
      <c r="E100" s="59"/>
      <c r="F100" s="59"/>
      <c r="G100" s="59"/>
      <c r="H100" s="59"/>
      <c r="I100" s="59"/>
      <c r="J100" s="59"/>
      <c r="K100" s="59"/>
      <c r="L100" s="59"/>
      <c r="M100" s="59"/>
      <c r="N100" s="59"/>
      <c r="O100" s="59"/>
      <c r="R100" s="59"/>
    </row>
    <row r="101" spans="1:18" ht="12.75">
      <c r="A101" s="59"/>
      <c r="B101" s="59"/>
      <c r="C101" s="59"/>
      <c r="D101" s="59"/>
      <c r="E101" s="59"/>
      <c r="F101" s="59"/>
      <c r="G101" s="59"/>
      <c r="H101" s="59"/>
      <c r="I101" s="59"/>
      <c r="J101" s="59"/>
      <c r="K101" s="59"/>
      <c r="L101" s="59"/>
      <c r="M101" s="59"/>
      <c r="N101" s="59"/>
      <c r="O101" s="59"/>
      <c r="R101" s="59"/>
    </row>
    <row r="102" spans="1:18" ht="12.75">
      <c r="A102" s="59"/>
      <c r="B102" s="59"/>
      <c r="C102" s="59"/>
      <c r="D102" s="59"/>
      <c r="E102" s="59"/>
      <c r="F102" s="59"/>
      <c r="G102" s="59"/>
      <c r="H102" s="59"/>
      <c r="I102" s="59"/>
      <c r="J102" s="59"/>
      <c r="K102" s="59"/>
      <c r="L102" s="59"/>
      <c r="M102" s="59"/>
      <c r="N102" s="59"/>
      <c r="O102" s="59"/>
      <c r="R102" s="59"/>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2016-11-04T15:02:53Z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